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90" windowHeight="14625" activeTab="0"/>
  </bookViews>
  <sheets>
    <sheet name="Passengers" sheetId="1" r:id="rId1"/>
    <sheet name="Passengers year to date" sheetId="2" r:id="rId2"/>
    <sheet name="Movements" sheetId="3" r:id="rId3"/>
    <sheet name="Roskild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<sst xmlns="http://schemas.openxmlformats.org/spreadsheetml/2006/main" count="123" uniqueCount="39">
  <si>
    <t xml:space="preserve">  COPENHAGEN AIRPORTS A/S - Copenhagen</t>
  </si>
  <si>
    <t xml:space="preserve"> </t>
  </si>
  <si>
    <t>PASSENGERS</t>
  </si>
  <si>
    <t>Arrival</t>
  </si>
  <si>
    <t>Departure</t>
  </si>
  <si>
    <t>Total</t>
  </si>
  <si>
    <t>% Incr on Total</t>
  </si>
  <si>
    <t>Local</t>
  </si>
  <si>
    <t>Trf/Trs</t>
  </si>
  <si>
    <t>Arr.</t>
  </si>
  <si>
    <t>Dep.</t>
  </si>
  <si>
    <t>SCHEDULED TRAFFIC</t>
  </si>
  <si>
    <t>International</t>
  </si>
  <si>
    <t>Domestic</t>
  </si>
  <si>
    <t>CHARTER &amp; OTHER</t>
  </si>
  <si>
    <t>TRAFFIC</t>
  </si>
  <si>
    <t>GRAND TOTAL</t>
  </si>
  <si>
    <t>More statistics on CPH's site:   www.cph.dk</t>
  </si>
  <si>
    <t xml:space="preserve">CHARTER &amp; OTHER </t>
  </si>
  <si>
    <t>COPENHAGEN AIRPORTS A/S - Copenhagen</t>
  </si>
  <si>
    <t>Movements</t>
  </si>
  <si>
    <t>MTOW - Take-offs only (Metric Tonne)</t>
  </si>
  <si>
    <t>MOVEMENTS - MTOW</t>
  </si>
  <si>
    <t>Year to date</t>
  </si>
  <si>
    <t>% incr.</t>
  </si>
  <si>
    <r>
      <t xml:space="preserve">CHARTER </t>
    </r>
    <r>
      <rPr>
        <b/>
        <sz val="8"/>
        <rFont val="Arial"/>
        <family val="2"/>
      </rPr>
      <t>&amp;</t>
    </r>
    <r>
      <rPr>
        <b/>
        <sz val="9"/>
        <rFont val="Arial"/>
        <family val="2"/>
      </rPr>
      <t xml:space="preserve"> OTHER TRAFFIC</t>
    </r>
  </si>
  <si>
    <t>Grand total split into:</t>
  </si>
  <si>
    <t>Passenger flights</t>
  </si>
  <si>
    <t>All-cargo flights</t>
  </si>
  <si>
    <t>COPENHAGEN AIRPORTS A/S - Roskilde</t>
  </si>
  <si>
    <t>Passengers</t>
  </si>
  <si>
    <t>ROSKILDE</t>
  </si>
  <si>
    <t xml:space="preserve">Local </t>
  </si>
  <si>
    <t>TOTAL</t>
  </si>
  <si>
    <t>February 2013</t>
  </si>
  <si>
    <t>February 2012</t>
  </si>
  <si>
    <t>February</t>
  </si>
  <si>
    <t>2013</t>
  </si>
  <si>
    <t>2012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</si>
</sst>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\ "/>
    <numFmt numFmtId="165" formatCode="0.0"/>
    <numFmt numFmtId="166" formatCode="0.0%\ \ "/>
    <numFmt numFmtId="167" formatCode="#,##0.0\ \ "/>
    <numFmt numFmtId="168" formatCode="0.0%"/>
    <numFmt numFmtId="169" formatCode="0\ \ \ \ \ "/>
    <numFmt numFmtId="170" formatCode="#,##0\ \ \ "/>
    <numFmt numFmtId="171" formatCode="#,##0.0\ \ \ "/>
    <numFmt numFmtId="172" formatCode="#,##0\ \ \ \ "/>
    <numFmt numFmtId="173" formatCode="#,###,\ \ "/>
    <numFmt numFmtId="174" formatCode="#,##0.0\ \ \ \ "/>
    <numFmt numFmtId="175" formatCode="#,###,\ "/>
    <numFmt numFmtId="176" formatCode="0\ \ \ \ "/>
  </numFmts>
  <fonts count="61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8"/>
      <color theme="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36" borderId="0" applyNumberFormat="0" applyBorder="0" applyAlignment="0" applyProtection="0"/>
    <xf numFmtId="0" fontId="30" fillId="44" borderId="0" applyNumberFormat="0" applyBorder="0" applyAlignment="0" applyProtection="0"/>
    <xf numFmtId="0" fontId="29" fillId="37" borderId="0" applyNumberFormat="0" applyBorder="0" applyAlignment="0" applyProtection="0"/>
    <xf numFmtId="0" fontId="29" fillId="3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5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44" fillId="51" borderId="1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25" fillId="48" borderId="2" applyNumberFormat="0" applyFont="0" applyAlignment="0" applyProtection="0"/>
    <xf numFmtId="0" fontId="47" fillId="52" borderId="3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3" fillId="53" borderId="2" applyNumberFormat="0" applyAlignment="0" applyProtection="0"/>
    <xf numFmtId="0" fontId="34" fillId="43" borderId="4" applyNumberFormat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0" fillId="58" borderId="3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51" fillId="59" borderId="8" applyNumberFormat="0" applyAlignment="0" applyProtection="0"/>
    <xf numFmtId="0" fontId="34" fillId="43" borderId="4" applyNumberFormat="0" applyAlignment="0" applyProtection="0"/>
    <xf numFmtId="0" fontId="34" fillId="43" borderId="4" applyNumberFormat="0" applyAlignment="0" applyProtection="0"/>
    <xf numFmtId="0" fontId="34" fillId="43" borderId="4" applyNumberFormat="0" applyAlignment="0" applyProtection="0"/>
    <xf numFmtId="0" fontId="34" fillId="43" borderId="4" applyNumberFormat="0" applyAlignment="0" applyProtection="0"/>
    <xf numFmtId="0" fontId="34" fillId="43" borderId="4" applyNumberFormat="0" applyAlignment="0" applyProtection="0"/>
    <xf numFmtId="0" fontId="34" fillId="43" borderId="4" applyNumberFormat="0" applyAlignment="0" applyProtection="0"/>
    <xf numFmtId="0" fontId="34" fillId="43" borderId="4" applyNumberFormat="0" applyAlignment="0" applyProtection="0"/>
    <xf numFmtId="0" fontId="40" fillId="0" borderId="9" applyNumberFormat="0" applyFill="0" applyAlignment="0" applyProtection="0"/>
    <xf numFmtId="0" fontId="45" fillId="6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45" fillId="6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45" fillId="6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5" fillId="6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45" fillId="6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45" fillId="6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2" fillId="66" borderId="0" applyNumberFormat="0" applyBorder="0" applyAlignment="0" applyProtection="0"/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0" fillId="0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0" fillId="0" borderId="0">
      <alignment/>
      <protection/>
    </xf>
    <xf numFmtId="0" fontId="25" fillId="67" borderId="0">
      <alignment/>
      <protection/>
    </xf>
    <xf numFmtId="0" fontId="25" fillId="67" borderId="0">
      <alignment/>
      <protection/>
    </xf>
    <xf numFmtId="0" fontId="25" fillId="48" borderId="2" applyNumberFormat="0" applyFont="0" applyAlignment="0" applyProtection="0"/>
    <xf numFmtId="0" fontId="53" fillId="52" borderId="10" applyNumberFormat="0" applyAlignment="0" applyProtection="0"/>
    <xf numFmtId="0" fontId="54" fillId="0" borderId="11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55" fillId="0" borderId="12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6" fillId="0" borderId="13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4" fontId="25" fillId="68" borderId="2" applyNumberFormat="0" applyProtection="0">
      <alignment vertical="center"/>
    </xf>
    <xf numFmtId="4" fontId="25" fillId="68" borderId="2" applyNumberFormat="0" applyProtection="0">
      <alignment vertical="center"/>
    </xf>
    <xf numFmtId="4" fontId="25" fillId="68" borderId="2" applyNumberFormat="0" applyProtection="0">
      <alignment vertical="center"/>
    </xf>
    <xf numFmtId="4" fontId="25" fillId="68" borderId="2" applyNumberFormat="0" applyProtection="0">
      <alignment vertical="center"/>
    </xf>
    <xf numFmtId="4" fontId="25" fillId="68" borderId="2" applyNumberFormat="0" applyProtection="0">
      <alignment vertical="center"/>
    </xf>
    <xf numFmtId="4" fontId="25" fillId="68" borderId="2" applyNumberFormat="0" applyProtection="0">
      <alignment vertical="center"/>
    </xf>
    <xf numFmtId="4" fontId="25" fillId="68" borderId="2" applyNumberFormat="0" applyProtection="0">
      <alignment vertical="center"/>
    </xf>
    <xf numFmtId="4" fontId="9" fillId="68" borderId="2" applyNumberFormat="0" applyProtection="0">
      <alignment vertical="center"/>
    </xf>
    <xf numFmtId="4" fontId="25" fillId="68" borderId="2" applyNumberFormat="0" applyProtection="0">
      <alignment horizontal="left" vertical="center" indent="1"/>
    </xf>
    <xf numFmtId="4" fontId="25" fillId="68" borderId="2" applyNumberFormat="0" applyProtection="0">
      <alignment horizontal="left" vertical="center" indent="1"/>
    </xf>
    <xf numFmtId="4" fontId="25" fillId="68" borderId="2" applyNumberFormat="0" applyProtection="0">
      <alignment horizontal="left" vertical="center" indent="1"/>
    </xf>
    <xf numFmtId="4" fontId="25" fillId="68" borderId="2" applyNumberFormat="0" applyProtection="0">
      <alignment horizontal="left" vertical="center" indent="1"/>
    </xf>
    <xf numFmtId="4" fontId="25" fillId="68" borderId="2" applyNumberFormat="0" applyProtection="0">
      <alignment horizontal="left" vertical="center" indent="1"/>
    </xf>
    <xf numFmtId="4" fontId="25" fillId="68" borderId="2" applyNumberFormat="0" applyProtection="0">
      <alignment horizontal="left" vertical="center" indent="1"/>
    </xf>
    <xf numFmtId="4" fontId="25" fillId="68" borderId="2" applyNumberFormat="0" applyProtection="0">
      <alignment horizontal="left" vertical="center" indent="1"/>
    </xf>
    <xf numFmtId="0" fontId="16" fillId="68" borderId="15" applyNumberFormat="0" applyProtection="0">
      <alignment horizontal="left" vertical="top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70" borderId="2" applyNumberFormat="0" applyProtection="0">
      <alignment horizontal="right" vertical="center"/>
    </xf>
    <xf numFmtId="4" fontId="25" fillId="70" borderId="2" applyNumberFormat="0" applyProtection="0">
      <alignment horizontal="right" vertical="center"/>
    </xf>
    <xf numFmtId="4" fontId="25" fillId="70" borderId="2" applyNumberFormat="0" applyProtection="0">
      <alignment horizontal="right" vertical="center"/>
    </xf>
    <xf numFmtId="4" fontId="25" fillId="70" borderId="2" applyNumberFormat="0" applyProtection="0">
      <alignment horizontal="right" vertical="center"/>
    </xf>
    <xf numFmtId="4" fontId="25" fillId="70" borderId="2" applyNumberFormat="0" applyProtection="0">
      <alignment horizontal="right" vertical="center"/>
    </xf>
    <xf numFmtId="4" fontId="25" fillId="70" borderId="2" applyNumberFormat="0" applyProtection="0">
      <alignment horizontal="right" vertical="center"/>
    </xf>
    <xf numFmtId="4" fontId="25" fillId="70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1" borderId="2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72" borderId="16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30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3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74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2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10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5" borderId="2" applyNumberFormat="0" applyProtection="0">
      <alignment horizontal="right" vertical="center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0" fillId="22" borderId="16" applyNumberFormat="0" applyProtection="0">
      <alignment horizontal="left" vertical="center" indent="1"/>
    </xf>
    <xf numFmtId="4" fontId="0" fillId="22" borderId="16" applyNumberFormat="0" applyProtection="0">
      <alignment horizontal="left" vertical="center" indent="1"/>
    </xf>
    <xf numFmtId="4" fontId="0" fillId="22" borderId="16" applyNumberFormat="0" applyProtection="0">
      <alignment horizontal="left" vertical="center" indent="1"/>
    </xf>
    <xf numFmtId="4" fontId="0" fillId="22" borderId="16" applyNumberFormat="0" applyProtection="0">
      <alignment horizontal="left" vertical="center" indent="1"/>
    </xf>
    <xf numFmtId="4" fontId="25" fillId="9" borderId="2" applyNumberFormat="0" applyProtection="0">
      <alignment horizontal="right" vertical="center"/>
    </xf>
    <xf numFmtId="4" fontId="25" fillId="9" borderId="2" applyNumberFormat="0" applyProtection="0">
      <alignment horizontal="right" vertical="center"/>
    </xf>
    <xf numFmtId="4" fontId="25" fillId="9" borderId="2" applyNumberFormat="0" applyProtection="0">
      <alignment horizontal="right" vertical="center"/>
    </xf>
    <xf numFmtId="4" fontId="25" fillId="9" borderId="2" applyNumberFormat="0" applyProtection="0">
      <alignment horizontal="right" vertical="center"/>
    </xf>
    <xf numFmtId="4" fontId="25" fillId="9" borderId="2" applyNumberFormat="0" applyProtection="0">
      <alignment horizontal="right" vertical="center"/>
    </xf>
    <xf numFmtId="4" fontId="25" fillId="9" borderId="2" applyNumberFormat="0" applyProtection="0">
      <alignment horizontal="right" vertical="center"/>
    </xf>
    <xf numFmtId="4" fontId="25" fillId="9" borderId="2" applyNumberFormat="0" applyProtection="0">
      <alignment horizontal="right" vertical="center"/>
    </xf>
    <xf numFmtId="4" fontId="25" fillId="8" borderId="16" applyNumberFormat="0" applyProtection="0">
      <alignment horizontal="left" vertical="center" indent="1"/>
    </xf>
    <xf numFmtId="4" fontId="25" fillId="8" borderId="16" applyNumberFormat="0" applyProtection="0">
      <alignment horizontal="left" vertical="center" indent="1"/>
    </xf>
    <xf numFmtId="4" fontId="25" fillId="8" borderId="16" applyNumberFormat="0" applyProtection="0">
      <alignment horizontal="left" vertical="center" indent="1"/>
    </xf>
    <xf numFmtId="4" fontId="25" fillId="8" borderId="16" applyNumberFormat="0" applyProtection="0">
      <alignment horizontal="left" vertical="center" indent="1"/>
    </xf>
    <xf numFmtId="4" fontId="25" fillId="8" borderId="16" applyNumberFormat="0" applyProtection="0">
      <alignment horizontal="left" vertical="center" indent="1"/>
    </xf>
    <xf numFmtId="4" fontId="25" fillId="8" borderId="16" applyNumberFormat="0" applyProtection="0">
      <alignment horizontal="left" vertical="center" indent="1"/>
    </xf>
    <xf numFmtId="4" fontId="25" fillId="8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4" fontId="25" fillId="9" borderId="16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19" borderId="2" applyNumberFormat="0" applyProtection="0">
      <alignment horizontal="left" vertical="center" indent="1"/>
    </xf>
    <xf numFmtId="0" fontId="25" fillId="22" borderId="15" applyNumberFormat="0" applyProtection="0">
      <alignment horizontal="left" vertical="top" indent="1"/>
    </xf>
    <xf numFmtId="0" fontId="25" fillId="22" borderId="15" applyNumberFormat="0" applyProtection="0">
      <alignment horizontal="left" vertical="top" indent="1"/>
    </xf>
    <xf numFmtId="0" fontId="25" fillId="22" borderId="15" applyNumberFormat="0" applyProtection="0">
      <alignment horizontal="left" vertical="top" indent="1"/>
    </xf>
    <xf numFmtId="0" fontId="25" fillId="22" borderId="15" applyNumberFormat="0" applyProtection="0">
      <alignment horizontal="left" vertical="top" indent="1"/>
    </xf>
    <xf numFmtId="0" fontId="25" fillId="77" borderId="2" applyNumberFormat="0" applyProtection="0">
      <alignment horizontal="left" vertical="center" indent="1"/>
    </xf>
    <xf numFmtId="0" fontId="25" fillId="77" borderId="2" applyNumberFormat="0" applyProtection="0">
      <alignment horizontal="left" vertical="center" indent="1"/>
    </xf>
    <xf numFmtId="0" fontId="25" fillId="77" borderId="2" applyNumberFormat="0" applyProtection="0">
      <alignment horizontal="left" vertical="center" indent="1"/>
    </xf>
    <xf numFmtId="0" fontId="25" fillId="77" borderId="2" applyNumberFormat="0" applyProtection="0">
      <alignment horizontal="left" vertical="center" indent="1"/>
    </xf>
    <xf numFmtId="0" fontId="25" fillId="77" borderId="2" applyNumberFormat="0" applyProtection="0">
      <alignment horizontal="left" vertical="center" indent="1"/>
    </xf>
    <xf numFmtId="0" fontId="25" fillId="77" borderId="2" applyNumberFormat="0" applyProtection="0">
      <alignment horizontal="left" vertical="center" indent="1"/>
    </xf>
    <xf numFmtId="0" fontId="25" fillId="77" borderId="2" applyNumberFormat="0" applyProtection="0">
      <alignment horizontal="left" vertical="center" indent="1"/>
    </xf>
    <xf numFmtId="0" fontId="25" fillId="9" borderId="15" applyNumberFormat="0" applyProtection="0">
      <alignment horizontal="left" vertical="top" indent="1"/>
    </xf>
    <xf numFmtId="0" fontId="25" fillId="9" borderId="15" applyNumberFormat="0" applyProtection="0">
      <alignment horizontal="left" vertical="top" indent="1"/>
    </xf>
    <xf numFmtId="0" fontId="25" fillId="9" borderId="15" applyNumberFormat="0" applyProtection="0">
      <alignment horizontal="left" vertical="top" indent="1"/>
    </xf>
    <xf numFmtId="0" fontId="25" fillId="9" borderId="15" applyNumberFormat="0" applyProtection="0">
      <alignment horizontal="left" vertical="top" indent="1"/>
    </xf>
    <xf numFmtId="0" fontId="25" fillId="78" borderId="2" applyNumberFormat="0" applyProtection="0">
      <alignment horizontal="left" vertical="center" indent="1"/>
    </xf>
    <xf numFmtId="0" fontId="25" fillId="78" borderId="2" applyNumberFormat="0" applyProtection="0">
      <alignment horizontal="left" vertical="center" indent="1"/>
    </xf>
    <xf numFmtId="0" fontId="25" fillId="78" borderId="2" applyNumberFormat="0" applyProtection="0">
      <alignment horizontal="left" vertical="center" indent="1"/>
    </xf>
    <xf numFmtId="0" fontId="25" fillId="78" borderId="2" applyNumberFormat="0" applyProtection="0">
      <alignment horizontal="left" vertical="center" indent="1"/>
    </xf>
    <xf numFmtId="0" fontId="25" fillId="78" borderId="2" applyNumberFormat="0" applyProtection="0">
      <alignment horizontal="left" vertical="center" indent="1"/>
    </xf>
    <xf numFmtId="0" fontId="25" fillId="78" borderId="2" applyNumberFormat="0" applyProtection="0">
      <alignment horizontal="left" vertical="center" indent="1"/>
    </xf>
    <xf numFmtId="0" fontId="25" fillId="78" borderId="2" applyNumberFormat="0" applyProtection="0">
      <alignment horizontal="left" vertical="center" indent="1"/>
    </xf>
    <xf numFmtId="0" fontId="25" fillId="78" borderId="15" applyNumberFormat="0" applyProtection="0">
      <alignment horizontal="left" vertical="top" indent="1"/>
    </xf>
    <xf numFmtId="0" fontId="25" fillId="78" borderId="15" applyNumberFormat="0" applyProtection="0">
      <alignment horizontal="left" vertical="top" indent="1"/>
    </xf>
    <xf numFmtId="0" fontId="25" fillId="78" borderId="15" applyNumberFormat="0" applyProtection="0">
      <alignment horizontal="left" vertical="top" indent="1"/>
    </xf>
    <xf numFmtId="0" fontId="25" fillId="78" borderId="15" applyNumberFormat="0" applyProtection="0">
      <alignment horizontal="left" vertical="top" indent="1"/>
    </xf>
    <xf numFmtId="0" fontId="25" fillId="8" borderId="2" applyNumberFormat="0" applyProtection="0">
      <alignment horizontal="left" vertical="center" indent="1"/>
    </xf>
    <xf numFmtId="0" fontId="25" fillId="8" borderId="2" applyNumberFormat="0" applyProtection="0">
      <alignment horizontal="left" vertical="center" indent="1"/>
    </xf>
    <xf numFmtId="0" fontId="25" fillId="8" borderId="2" applyNumberFormat="0" applyProtection="0">
      <alignment horizontal="left" vertical="center" indent="1"/>
    </xf>
    <xf numFmtId="0" fontId="25" fillId="8" borderId="2" applyNumberFormat="0" applyProtection="0">
      <alignment horizontal="left" vertical="center" indent="1"/>
    </xf>
    <xf numFmtId="0" fontId="25" fillId="8" borderId="2" applyNumberFormat="0" applyProtection="0">
      <alignment horizontal="left" vertical="center" indent="1"/>
    </xf>
    <xf numFmtId="0" fontId="25" fillId="8" borderId="2" applyNumberFormat="0" applyProtection="0">
      <alignment horizontal="left" vertical="center" indent="1"/>
    </xf>
    <xf numFmtId="0" fontId="25" fillId="8" borderId="2" applyNumberFormat="0" applyProtection="0">
      <alignment horizontal="left" vertical="center" indent="1"/>
    </xf>
    <xf numFmtId="0" fontId="25" fillId="8" borderId="15" applyNumberFormat="0" applyProtection="0">
      <alignment horizontal="left" vertical="top" indent="1"/>
    </xf>
    <xf numFmtId="0" fontId="25" fillId="8" borderId="15" applyNumberFormat="0" applyProtection="0">
      <alignment horizontal="left" vertical="top" indent="1"/>
    </xf>
    <xf numFmtId="0" fontId="25" fillId="8" borderId="15" applyNumberFormat="0" applyProtection="0">
      <alignment horizontal="left" vertical="top" indent="1"/>
    </xf>
    <xf numFmtId="0" fontId="25" fillId="8" borderId="15" applyNumberFormat="0" applyProtection="0">
      <alignment horizontal="left" vertical="top" indent="1"/>
    </xf>
    <xf numFmtId="0" fontId="25" fillId="79" borderId="17" applyNumberFormat="0">
      <alignment/>
      <protection locked="0"/>
    </xf>
    <xf numFmtId="0" fontId="25" fillId="79" borderId="17" applyNumberFormat="0">
      <alignment/>
      <protection locked="0"/>
    </xf>
    <xf numFmtId="0" fontId="25" fillId="79" borderId="17" applyNumberFormat="0">
      <alignment/>
      <protection locked="0"/>
    </xf>
    <xf numFmtId="0" fontId="25" fillId="79" borderId="17" applyNumberFormat="0">
      <alignment/>
      <protection locked="0"/>
    </xf>
    <xf numFmtId="0" fontId="26" fillId="22" borderId="18" applyBorder="0">
      <alignment/>
      <protection/>
    </xf>
    <xf numFmtId="4" fontId="1" fillId="80" borderId="15" applyNumberFormat="0" applyProtection="0">
      <alignment vertical="center"/>
    </xf>
    <xf numFmtId="4" fontId="9" fillId="80" borderId="19" applyNumberFormat="0" applyProtection="0">
      <alignment vertical="center"/>
    </xf>
    <xf numFmtId="4" fontId="1" fillId="19" borderId="15" applyNumberFormat="0" applyProtection="0">
      <alignment horizontal="left" vertical="center" indent="1"/>
    </xf>
    <xf numFmtId="0" fontId="1" fillId="80" borderId="15" applyNumberFormat="0" applyProtection="0">
      <alignment horizontal="left" vertical="top" indent="1"/>
    </xf>
    <xf numFmtId="4" fontId="25" fillId="0" borderId="2" applyNumberFormat="0" applyProtection="0">
      <alignment horizontal="right" vertical="center"/>
    </xf>
    <xf numFmtId="4" fontId="25" fillId="0" borderId="2" applyNumberFormat="0" applyProtection="0">
      <alignment horizontal="right" vertical="center"/>
    </xf>
    <xf numFmtId="4" fontId="25" fillId="0" borderId="2" applyNumberFormat="0" applyProtection="0">
      <alignment horizontal="right" vertical="center"/>
    </xf>
    <xf numFmtId="4" fontId="25" fillId="0" borderId="2" applyNumberFormat="0" applyProtection="0">
      <alignment horizontal="right" vertical="center"/>
    </xf>
    <xf numFmtId="4" fontId="25" fillId="0" borderId="2" applyNumberFormat="0" applyProtection="0">
      <alignment horizontal="right" vertical="center"/>
    </xf>
    <xf numFmtId="4" fontId="25" fillId="0" borderId="2" applyNumberFormat="0" applyProtection="0">
      <alignment horizontal="right" vertical="center"/>
    </xf>
    <xf numFmtId="4" fontId="25" fillId="0" borderId="2" applyNumberFormat="0" applyProtection="0">
      <alignment horizontal="right" vertical="center"/>
    </xf>
    <xf numFmtId="4" fontId="9" fillId="79" borderId="2" applyNumberFormat="0" applyProtection="0">
      <alignment horizontal="right" vertical="center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4" fontId="25" fillId="69" borderId="2" applyNumberFormat="0" applyProtection="0">
      <alignment horizontal="left" vertical="center" indent="1"/>
    </xf>
    <xf numFmtId="0" fontId="1" fillId="9" borderId="15" applyNumberFormat="0" applyProtection="0">
      <alignment horizontal="left" vertical="top" indent="1"/>
    </xf>
    <xf numFmtId="4" fontId="41" fillId="81" borderId="16" applyNumberFormat="0" applyProtection="0">
      <alignment horizontal="left" vertical="center" indent="1"/>
    </xf>
    <xf numFmtId="0" fontId="25" fillId="82" borderId="19">
      <alignment/>
      <protection/>
    </xf>
    <xf numFmtId="0" fontId="25" fillId="82" borderId="19">
      <alignment/>
      <protection/>
    </xf>
    <xf numFmtId="0" fontId="25" fillId="82" borderId="19">
      <alignment/>
      <protection/>
    </xf>
    <xf numFmtId="0" fontId="25" fillId="82" borderId="19">
      <alignment/>
      <protection/>
    </xf>
    <xf numFmtId="0" fontId="25" fillId="82" borderId="19">
      <alignment/>
      <protection/>
    </xf>
    <xf numFmtId="0" fontId="25" fillId="82" borderId="19">
      <alignment/>
      <protection/>
    </xf>
    <xf numFmtId="0" fontId="25" fillId="82" borderId="19">
      <alignment/>
      <protection/>
    </xf>
    <xf numFmtId="4" fontId="42" fillId="79" borderId="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83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8" fillId="0" borderId="21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78" borderId="22" xfId="0" applyFont="1" applyFill="1" applyBorder="1" applyAlignment="1">
      <alignment horizontal="center" vertical="center"/>
    </xf>
    <xf numFmtId="0" fontId="18" fillId="78" borderId="21" xfId="0" applyFont="1" applyFill="1" applyBorder="1" applyAlignment="1">
      <alignment horizontal="centerContinuous" vertical="center"/>
    </xf>
    <xf numFmtId="0" fontId="18" fillId="78" borderId="23" xfId="0" applyFont="1" applyFill="1" applyBorder="1" applyAlignment="1">
      <alignment horizontal="centerContinuous" vertical="center"/>
    </xf>
    <xf numFmtId="0" fontId="20" fillId="78" borderId="22" xfId="0" applyNumberFormat="1" applyFont="1" applyFill="1" applyBorder="1" applyAlignment="1" applyProtection="1">
      <alignment horizontal="centerContinuous" vertical="center"/>
      <protection locked="0"/>
    </xf>
    <xf numFmtId="0" fontId="18" fillId="78" borderId="21" xfId="0" applyNumberFormat="1" applyFont="1" applyFill="1" applyBorder="1" applyAlignment="1">
      <alignment horizontal="centerContinuous" vertical="center"/>
    </xf>
    <xf numFmtId="0" fontId="18" fillId="78" borderId="24" xfId="0" applyNumberFormat="1" applyFont="1" applyFill="1" applyBorder="1" applyAlignment="1">
      <alignment horizontal="centerContinuous" vertical="center"/>
    </xf>
    <xf numFmtId="0" fontId="18" fillId="78" borderId="25" xfId="0" applyNumberFormat="1" applyFont="1" applyFill="1" applyBorder="1" applyAlignment="1">
      <alignment horizontal="centerContinuous" vertical="center"/>
    </xf>
    <xf numFmtId="0" fontId="20" fillId="78" borderId="26" xfId="0" applyNumberFormat="1" applyFont="1" applyFill="1" applyBorder="1" applyAlignment="1" applyProtection="1">
      <alignment horizontal="center" vertical="center"/>
      <protection locked="0"/>
    </xf>
    <xf numFmtId="0" fontId="20" fillId="78" borderId="24" xfId="0" applyNumberFormat="1" applyFont="1" applyFill="1" applyBorder="1" applyAlignment="1" applyProtection="1">
      <alignment horizontal="center" vertical="center"/>
      <protection locked="0"/>
    </xf>
    <xf numFmtId="0" fontId="20" fillId="78" borderId="25" xfId="0" applyNumberFormat="1" applyFont="1" applyFill="1" applyBorder="1" applyAlignment="1" applyProtection="1">
      <alignment horizontal="center" vertical="center"/>
      <protection locked="0"/>
    </xf>
    <xf numFmtId="0" fontId="18" fillId="78" borderId="26" xfId="0" applyFont="1" applyFill="1" applyBorder="1" applyAlignment="1">
      <alignment horizontal="centerContinuous" vertical="center"/>
    </xf>
    <xf numFmtId="0" fontId="18" fillId="78" borderId="24" xfId="0" applyFont="1" applyFill="1" applyBorder="1" applyAlignment="1">
      <alignment horizontal="centerContinuous" vertical="center"/>
    </xf>
    <xf numFmtId="0" fontId="18" fillId="78" borderId="24" xfId="0" applyFont="1" applyFill="1" applyBorder="1" applyAlignment="1">
      <alignment vertical="center"/>
    </xf>
    <xf numFmtId="0" fontId="19" fillId="78" borderId="25" xfId="0" applyFont="1" applyFill="1" applyBorder="1" applyAlignment="1">
      <alignment/>
    </xf>
    <xf numFmtId="49" fontId="21" fillId="0" borderId="27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28" xfId="0" applyFont="1" applyFill="1" applyBorder="1" applyAlignment="1">
      <alignment horizontal="centerContinuous" vertical="center"/>
    </xf>
    <xf numFmtId="0" fontId="22" fillId="0" borderId="29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9" fillId="78" borderId="26" xfId="0" applyFont="1" applyFill="1" applyBorder="1" applyAlignment="1">
      <alignment/>
    </xf>
    <xf numFmtId="0" fontId="19" fillId="78" borderId="24" xfId="0" applyFont="1" applyFill="1" applyBorder="1" applyAlignment="1">
      <alignment/>
    </xf>
    <xf numFmtId="0" fontId="18" fillId="78" borderId="24" xfId="0" applyFont="1" applyFill="1" applyBorder="1" applyAlignment="1">
      <alignment/>
    </xf>
    <xf numFmtId="0" fontId="18" fillId="78" borderId="25" xfId="0" applyFont="1" applyFill="1" applyBorder="1" applyAlignment="1">
      <alignment/>
    </xf>
    <xf numFmtId="0" fontId="18" fillId="78" borderId="19" xfId="0" applyFont="1" applyFill="1" applyBorder="1" applyAlignment="1">
      <alignment horizontal="center" vertical="center"/>
    </xf>
    <xf numFmtId="0" fontId="18" fillId="78" borderId="24" xfId="0" applyFont="1" applyFill="1" applyBorder="1" applyAlignment="1">
      <alignment horizontal="center" vertical="center"/>
    </xf>
    <xf numFmtId="0" fontId="18" fillId="78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8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18" fillId="0" borderId="0" xfId="0" applyFont="1" applyFill="1" applyBorder="1" applyAlignment="1">
      <alignment/>
    </xf>
    <xf numFmtId="164" fontId="19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/>
      <protection locked="0"/>
    </xf>
    <xf numFmtId="164" fontId="19" fillId="0" borderId="28" xfId="0" applyNumberFormat="1" applyFont="1" applyBorder="1" applyAlignment="1" applyProtection="1">
      <alignment/>
      <protection locked="0"/>
    </xf>
    <xf numFmtId="165" fontId="19" fillId="0" borderId="27" xfId="233" applyNumberFormat="1" applyFont="1" applyBorder="1" applyAlignment="1" applyProtection="1">
      <alignment horizontal="right"/>
      <protection locked="0"/>
    </xf>
    <xf numFmtId="165" fontId="19" fillId="0" borderId="0" xfId="233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/>
      <protection locked="0"/>
    </xf>
    <xf numFmtId="164" fontId="18" fillId="0" borderId="28" xfId="0" applyNumberFormat="1" applyFont="1" applyBorder="1" applyAlignment="1" applyProtection="1">
      <alignment/>
      <protection locked="0"/>
    </xf>
    <xf numFmtId="165" fontId="18" fillId="0" borderId="27" xfId="233" applyNumberFormat="1" applyFont="1" applyBorder="1" applyAlignment="1" applyProtection="1">
      <alignment horizontal="right"/>
      <protection locked="0"/>
    </xf>
    <xf numFmtId="165" fontId="18" fillId="0" borderId="0" xfId="233" applyNumberFormat="1" applyFont="1" applyBorder="1" applyAlignment="1" applyProtection="1">
      <alignment horizontal="right"/>
      <protection locked="0"/>
    </xf>
    <xf numFmtId="166" fontId="19" fillId="0" borderId="27" xfId="233" applyNumberFormat="1" applyFont="1" applyBorder="1" applyAlignment="1">
      <alignment horizontal="right"/>
    </xf>
    <xf numFmtId="166" fontId="19" fillId="0" borderId="0" xfId="233" applyNumberFormat="1" applyFont="1" applyBorder="1" applyAlignment="1">
      <alignment horizontal="right"/>
    </xf>
    <xf numFmtId="164" fontId="19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164" fontId="19" fillId="0" borderId="0" xfId="0" applyNumberFormat="1" applyFont="1" applyBorder="1" applyAlignment="1" applyProtection="1">
      <alignment/>
      <protection locked="0"/>
    </xf>
    <xf numFmtId="164" fontId="18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/>
      <protection locked="0"/>
    </xf>
    <xf numFmtId="164" fontId="18" fillId="0" borderId="28" xfId="0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164" fontId="23" fillId="0" borderId="0" xfId="0" applyNumberFormat="1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9" fillId="0" borderId="23" xfId="0" applyFont="1" applyBorder="1" applyAlignment="1">
      <alignment/>
    </xf>
    <xf numFmtId="164" fontId="19" fillId="0" borderId="21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166" fontId="19" fillId="0" borderId="21" xfId="233" applyNumberFormat="1" applyFont="1" applyBorder="1" applyAlignment="1">
      <alignment/>
    </xf>
    <xf numFmtId="0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3" fontId="19" fillId="0" borderId="0" xfId="233" applyNumberFormat="1" applyFont="1" applyAlignment="1">
      <alignment/>
    </xf>
    <xf numFmtId="165" fontId="18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0" fillId="78" borderId="22" xfId="0" applyFont="1" applyFill="1" applyBorder="1" applyAlignment="1">
      <alignment horizontal="left" vertical="center" indent="1"/>
    </xf>
    <xf numFmtId="0" fontId="18" fillId="78" borderId="23" xfId="0" applyNumberFormat="1" applyFont="1" applyFill="1" applyBorder="1" applyAlignment="1">
      <alignment horizontal="centerContinuous" vertical="center"/>
    </xf>
    <xf numFmtId="49" fontId="21" fillId="0" borderId="27" xfId="0" applyNumberFormat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20" fillId="78" borderId="26" xfId="0" applyFont="1" applyFill="1" applyBorder="1" applyAlignment="1">
      <alignment horizontal="left" vertical="center" indent="1"/>
    </xf>
    <xf numFmtId="0" fontId="18" fillId="78" borderId="25" xfId="0" applyFont="1" applyFill="1" applyBorder="1" applyAlignment="1">
      <alignment vertical="center"/>
    </xf>
    <xf numFmtId="0" fontId="18" fillId="78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19" fillId="0" borderId="27" xfId="0" applyNumberFormat="1" applyFont="1" applyBorder="1" applyAlignment="1">
      <alignment/>
    </xf>
    <xf numFmtId="164" fontId="19" fillId="0" borderId="0" xfId="0" applyNumberFormat="1" applyFont="1" applyAlignment="1" applyProtection="1">
      <alignment/>
      <protection locked="0"/>
    </xf>
    <xf numFmtId="164" fontId="18" fillId="0" borderId="0" xfId="0" applyNumberFormat="1" applyFont="1" applyAlignment="1" applyProtection="1">
      <alignment/>
      <protection locked="0"/>
    </xf>
    <xf numFmtId="164" fontId="18" fillId="0" borderId="0" xfId="0" applyNumberFormat="1" applyFont="1" applyAlignment="1" applyProtection="1">
      <alignment/>
      <protection locked="0"/>
    </xf>
    <xf numFmtId="164" fontId="18" fillId="0" borderId="0" xfId="0" applyNumberFormat="1" applyFont="1" applyBorder="1" applyAlignment="1">
      <alignment/>
    </xf>
    <xf numFmtId="165" fontId="18" fillId="0" borderId="27" xfId="233" applyNumberFormat="1" applyFont="1" applyBorder="1" applyAlignment="1">
      <alignment horizontal="right"/>
    </xf>
    <xf numFmtId="165" fontId="18" fillId="0" borderId="0" xfId="233" applyNumberFormat="1" applyFont="1" applyBorder="1" applyAlignment="1">
      <alignment horizontal="right"/>
    </xf>
    <xf numFmtId="164" fontId="23" fillId="0" borderId="0" xfId="0" applyNumberFormat="1" applyFont="1" applyAlignment="1">
      <alignment/>
    </xf>
    <xf numFmtId="166" fontId="19" fillId="0" borderId="0" xfId="233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21" xfId="0" applyFont="1" applyBorder="1" applyAlignment="1">
      <alignment/>
    </xf>
    <xf numFmtId="167" fontId="19" fillId="0" borderId="0" xfId="0" applyNumberFormat="1" applyFont="1" applyAlignment="1">
      <alignment/>
    </xf>
    <xf numFmtId="168" fontId="19" fillId="0" borderId="0" xfId="233" applyNumberFormat="1" applyFont="1" applyAlignment="1">
      <alignment/>
    </xf>
    <xf numFmtId="0" fontId="25" fillId="0" borderId="0" xfId="0" applyFont="1" applyAlignment="1">
      <alignment/>
    </xf>
    <xf numFmtId="0" fontId="22" fillId="78" borderId="22" xfId="0" applyFont="1" applyFill="1" applyBorder="1" applyAlignment="1">
      <alignment vertical="center"/>
    </xf>
    <xf numFmtId="0" fontId="22" fillId="78" borderId="21" xfId="0" applyFont="1" applyFill="1" applyBorder="1" applyAlignment="1">
      <alignment vertical="center"/>
    </xf>
    <xf numFmtId="0" fontId="22" fillId="78" borderId="23" xfId="0" applyFont="1" applyFill="1" applyBorder="1" applyAlignment="1">
      <alignment vertical="center"/>
    </xf>
    <xf numFmtId="0" fontId="22" fillId="78" borderId="22" xfId="0" applyFont="1" applyFill="1" applyBorder="1" applyAlignment="1">
      <alignment horizontal="centerContinuous" vertical="center"/>
    </xf>
    <xf numFmtId="0" fontId="20" fillId="78" borderId="21" xfId="0" applyFont="1" applyFill="1" applyBorder="1" applyAlignment="1">
      <alignment horizontal="centerContinuous" vertical="center"/>
    </xf>
    <xf numFmtId="0" fontId="18" fillId="78" borderId="31" xfId="0" applyFont="1" applyFill="1" applyBorder="1" applyAlignment="1">
      <alignment vertical="center"/>
    </xf>
    <xf numFmtId="0" fontId="22" fillId="78" borderId="21" xfId="0" applyFont="1" applyFill="1" applyBorder="1" applyAlignment="1">
      <alignment horizontal="centerContinuous" vertical="center"/>
    </xf>
    <xf numFmtId="0" fontId="20" fillId="78" borderId="24" xfId="0" applyFont="1" applyFill="1" applyBorder="1" applyAlignment="1">
      <alignment horizontal="centerContinuous" vertical="center"/>
    </xf>
    <xf numFmtId="0" fontId="18" fillId="78" borderId="25" xfId="0" applyFont="1" applyFill="1" applyBorder="1" applyAlignment="1">
      <alignment horizontal="centerContinuous" vertical="center"/>
    </xf>
    <xf numFmtId="164" fontId="19" fillId="0" borderId="0" xfId="0" applyNumberFormat="1" applyFont="1" applyFill="1" applyBorder="1" applyAlignment="1">
      <alignment vertical="center"/>
    </xf>
    <xf numFmtId="49" fontId="21" fillId="0" borderId="27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2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>
      <alignment horizontal="centerContinuous" vertical="center"/>
    </xf>
    <xf numFmtId="0" fontId="19" fillId="0" borderId="28" xfId="0" applyNumberFormat="1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19" fillId="78" borderId="29" xfId="0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78" borderId="26" xfId="0" applyFont="1" applyFill="1" applyBorder="1" applyAlignment="1">
      <alignment vertical="center"/>
    </xf>
    <xf numFmtId="0" fontId="22" fillId="78" borderId="24" xfId="0" applyFont="1" applyFill="1" applyBorder="1" applyAlignment="1">
      <alignment vertical="center"/>
    </xf>
    <xf numFmtId="0" fontId="22" fillId="78" borderId="25" xfId="0" applyFont="1" applyFill="1" applyBorder="1" applyAlignment="1">
      <alignment vertical="center"/>
    </xf>
    <xf numFmtId="169" fontId="18" fillId="78" borderId="26" xfId="0" applyNumberFormat="1" applyFont="1" applyFill="1" applyBorder="1" applyAlignment="1" applyProtection="1">
      <alignment horizontal="center" vertical="center"/>
      <protection locked="0"/>
    </xf>
    <xf numFmtId="169" fontId="18" fillId="78" borderId="24" xfId="0" applyNumberFormat="1" applyFont="1" applyFill="1" applyBorder="1" applyAlignment="1" applyProtection="1">
      <alignment horizontal="center" vertical="center"/>
      <protection locked="0"/>
    </xf>
    <xf numFmtId="0" fontId="18" fillId="78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170" fontId="19" fillId="0" borderId="27" xfId="0" applyNumberFormat="1" applyFont="1" applyBorder="1" applyAlignment="1">
      <alignment/>
    </xf>
    <xf numFmtId="170" fontId="19" fillId="0" borderId="0" xfId="0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28" xfId="0" applyNumberFormat="1" applyFont="1" applyBorder="1" applyAlignment="1">
      <alignment/>
    </xf>
    <xf numFmtId="172" fontId="19" fillId="78" borderId="28" xfId="0" applyNumberFormat="1" applyFont="1" applyFill="1" applyBorder="1" applyAlignment="1">
      <alignment/>
    </xf>
    <xf numFmtId="173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1" fontId="19" fillId="0" borderId="28" xfId="0" applyNumberFormat="1" applyFont="1" applyBorder="1" applyAlignment="1">
      <alignment/>
    </xf>
    <xf numFmtId="172" fontId="19" fillId="0" borderId="0" xfId="0" applyNumberFormat="1" applyFont="1" applyBorder="1" applyAlignment="1">
      <alignment/>
    </xf>
    <xf numFmtId="170" fontId="19" fillId="0" borderId="27" xfId="0" applyNumberFormat="1" applyFont="1" applyBorder="1" applyAlignment="1" applyProtection="1">
      <alignment/>
      <protection locked="0"/>
    </xf>
    <xf numFmtId="170" fontId="19" fillId="0" borderId="0" xfId="0" applyNumberFormat="1" applyFont="1" applyBorder="1" applyAlignment="1" applyProtection="1">
      <alignment/>
      <protection locked="0"/>
    </xf>
    <xf numFmtId="171" fontId="19" fillId="0" borderId="28" xfId="0" applyNumberFormat="1" applyFont="1" applyBorder="1" applyAlignment="1" applyProtection="1">
      <alignment/>
      <protection locked="0"/>
    </xf>
    <xf numFmtId="171" fontId="19" fillId="78" borderId="28" xfId="0" applyNumberFormat="1" applyFont="1" applyFill="1" applyBorder="1" applyAlignment="1">
      <alignment/>
    </xf>
    <xf numFmtId="173" fontId="19" fillId="0" borderId="0" xfId="0" applyNumberFormat="1" applyFont="1" applyBorder="1" applyAlignment="1" applyProtection="1">
      <alignment/>
      <protection locked="0"/>
    </xf>
    <xf numFmtId="175" fontId="19" fillId="0" borderId="0" xfId="0" applyNumberFormat="1" applyFont="1" applyBorder="1" applyAlignment="1" applyProtection="1">
      <alignment/>
      <protection locked="0"/>
    </xf>
    <xf numFmtId="174" fontId="19" fillId="0" borderId="0" xfId="233" applyNumberFormat="1" applyFont="1" applyBorder="1" applyAlignment="1">
      <alignment/>
    </xf>
    <xf numFmtId="170" fontId="18" fillId="0" borderId="27" xfId="0" applyNumberFormat="1" applyFont="1" applyBorder="1" applyAlignment="1" applyProtection="1">
      <alignment/>
      <protection locked="0"/>
    </xf>
    <xf numFmtId="170" fontId="18" fillId="0" borderId="0" xfId="0" applyNumberFormat="1" applyFont="1" applyBorder="1" applyAlignment="1" applyProtection="1">
      <alignment/>
      <protection locked="0"/>
    </xf>
    <xf numFmtId="171" fontId="18" fillId="0" borderId="28" xfId="0" applyNumberFormat="1" applyFont="1" applyBorder="1" applyAlignment="1" applyProtection="1">
      <alignment/>
      <protection locked="0"/>
    </xf>
    <xf numFmtId="171" fontId="18" fillId="78" borderId="28" xfId="0" applyNumberFormat="1" applyFont="1" applyFill="1" applyBorder="1" applyAlignment="1">
      <alignment/>
    </xf>
    <xf numFmtId="173" fontId="18" fillId="0" borderId="0" xfId="0" applyNumberFormat="1" applyFont="1" applyBorder="1" applyAlignment="1" applyProtection="1">
      <alignment/>
      <protection locked="0"/>
    </xf>
    <xf numFmtId="175" fontId="18" fillId="0" borderId="0" xfId="0" applyNumberFormat="1" applyFont="1" applyBorder="1" applyAlignment="1" applyProtection="1">
      <alignment/>
      <protection locked="0"/>
    </xf>
    <xf numFmtId="174" fontId="18" fillId="0" borderId="0" xfId="233" applyNumberFormat="1" applyFont="1" applyBorder="1" applyAlignment="1">
      <alignment/>
    </xf>
    <xf numFmtId="170" fontId="0" fillId="0" borderId="27" xfId="0" applyNumberFormat="1" applyBorder="1" applyAlignment="1">
      <alignment/>
    </xf>
    <xf numFmtId="170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4" fontId="19" fillId="0" borderId="0" xfId="0" applyNumberFormat="1" applyFont="1" applyBorder="1" applyAlignment="1">
      <alignment horizontal="right"/>
    </xf>
    <xf numFmtId="0" fontId="18" fillId="0" borderId="27" xfId="0" applyFont="1" applyFill="1" applyBorder="1" applyAlignment="1">
      <alignment horizontal="left" indent="1"/>
    </xf>
    <xf numFmtId="174" fontId="19" fillId="0" borderId="0" xfId="0" applyNumberFormat="1" applyFont="1" applyBorder="1" applyAlignment="1">
      <alignment/>
    </xf>
    <xf numFmtId="175" fontId="19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18" fillId="0" borderId="23" xfId="0" applyFont="1" applyBorder="1" applyAlignment="1">
      <alignment/>
    </xf>
    <xf numFmtId="170" fontId="18" fillId="0" borderId="22" xfId="0" applyNumberFormat="1" applyFont="1" applyBorder="1" applyAlignment="1">
      <alignment/>
    </xf>
    <xf numFmtId="170" fontId="18" fillId="0" borderId="21" xfId="0" applyNumberFormat="1" applyFont="1" applyBorder="1" applyAlignment="1">
      <alignment/>
    </xf>
    <xf numFmtId="171" fontId="19" fillId="0" borderId="23" xfId="0" applyNumberFormat="1" applyFont="1" applyBorder="1" applyAlignment="1">
      <alignment/>
    </xf>
    <xf numFmtId="173" fontId="18" fillId="0" borderId="21" xfId="0" applyNumberFormat="1" applyFont="1" applyBorder="1" applyAlignment="1">
      <alignment/>
    </xf>
    <xf numFmtId="175" fontId="18" fillId="0" borderId="21" xfId="0" applyNumberFormat="1" applyFont="1" applyBorder="1" applyAlignment="1">
      <alignment/>
    </xf>
    <xf numFmtId="170" fontId="18" fillId="0" borderId="27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3" fontId="18" fillId="0" borderId="0" xfId="0" applyNumberFormat="1" applyFont="1" applyBorder="1" applyAlignment="1">
      <alignment/>
    </xf>
    <xf numFmtId="175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21" xfId="0" applyFont="1" applyFill="1" applyBorder="1" applyAlignment="1">
      <alignment/>
    </xf>
    <xf numFmtId="170" fontId="19" fillId="0" borderId="22" xfId="0" applyNumberFormat="1" applyFont="1" applyBorder="1" applyAlignment="1">
      <alignment/>
    </xf>
    <xf numFmtId="170" fontId="19" fillId="0" borderId="21" xfId="0" applyNumberFormat="1" applyFont="1" applyBorder="1" applyAlignment="1">
      <alignment/>
    </xf>
    <xf numFmtId="172" fontId="19" fillId="0" borderId="21" xfId="0" applyNumberFormat="1" applyFont="1" applyBorder="1" applyAlignment="1">
      <alignment/>
    </xf>
    <xf numFmtId="172" fontId="19" fillId="0" borderId="23" xfId="0" applyNumberFormat="1" applyFont="1" applyBorder="1" applyAlignment="1">
      <alignment/>
    </xf>
    <xf numFmtId="172" fontId="19" fillId="78" borderId="23" xfId="0" applyNumberFormat="1" applyFont="1" applyFill="1" applyBorder="1" applyAlignment="1">
      <alignment/>
    </xf>
    <xf numFmtId="173" fontId="19" fillId="0" borderId="21" xfId="0" applyNumberFormat="1" applyFont="1" applyBorder="1" applyAlignment="1">
      <alignment/>
    </xf>
    <xf numFmtId="175" fontId="19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19" fillId="0" borderId="2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78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28" xfId="0" applyFont="1" applyBorder="1" applyAlignment="1">
      <alignment horizontal="centerContinuous" vertical="center"/>
    </xf>
    <xf numFmtId="0" fontId="22" fillId="0" borderId="27" xfId="0" applyNumberFormat="1" applyFont="1" applyFill="1" applyBorder="1" applyAlignment="1">
      <alignment horizontal="centerContinuous" vertical="center"/>
    </xf>
    <xf numFmtId="0" fontId="18" fillId="84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176" fontId="18" fillId="78" borderId="26" xfId="0" applyNumberFormat="1" applyFont="1" applyFill="1" applyBorder="1" applyAlignment="1">
      <alignment vertical="center"/>
    </xf>
    <xf numFmtId="176" fontId="18" fillId="78" borderId="24" xfId="0" applyNumberFormat="1" applyFont="1" applyFill="1" applyBorder="1" applyAlignment="1">
      <alignment vertical="center"/>
    </xf>
    <xf numFmtId="49" fontId="18" fillId="78" borderId="25" xfId="0" applyNumberFormat="1" applyFont="1" applyFill="1" applyBorder="1" applyAlignment="1">
      <alignment horizontal="center" vertical="center"/>
    </xf>
    <xf numFmtId="49" fontId="18" fillId="78" borderId="24" xfId="0" applyNumberFormat="1" applyFont="1" applyFill="1" applyBorder="1" applyAlignment="1">
      <alignment horizontal="center" vertical="center"/>
    </xf>
    <xf numFmtId="172" fontId="19" fillId="85" borderId="28" xfId="0" applyNumberFormat="1" applyFont="1" applyFill="1" applyBorder="1" applyAlignment="1">
      <alignment/>
    </xf>
    <xf numFmtId="171" fontId="19" fillId="85" borderId="28" xfId="0" applyNumberFormat="1" applyFont="1" applyFill="1" applyBorder="1" applyAlignment="1">
      <alignment/>
    </xf>
    <xf numFmtId="171" fontId="18" fillId="0" borderId="28" xfId="0" applyNumberFormat="1" applyFont="1" applyBorder="1" applyAlignment="1">
      <alignment/>
    </xf>
    <xf numFmtId="171" fontId="19" fillId="85" borderId="23" xfId="0" applyNumberFormat="1" applyFont="1" applyFill="1" applyBorder="1" applyAlignment="1">
      <alignment/>
    </xf>
  </cellXfs>
  <cellStyles count="43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Markeringsfarve1" xfId="39"/>
    <cellStyle name="60 % - Markeringsfarve2" xfId="40"/>
    <cellStyle name="60 % - Markeringsfarve3" xfId="41"/>
    <cellStyle name="60 % - Markeringsfarve4" xfId="42"/>
    <cellStyle name="60 % - Markeringsfarve5" xfId="43"/>
    <cellStyle name="60 % - Markeringsfarv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dvarselstekst" xfId="75"/>
    <cellStyle name="Advarselstekst 2" xfId="76"/>
    <cellStyle name="Advarselstekst 3" xfId="77"/>
    <cellStyle name="Advarselstekst 4" xfId="78"/>
    <cellStyle name="Advarselstekst 5" xfId="79"/>
    <cellStyle name="Advarselstekst 6" xfId="80"/>
    <cellStyle name="Advarselstekst 7" xfId="81"/>
    <cellStyle name="Advarselstekst 8" xfId="82"/>
    <cellStyle name="Bad" xfId="83"/>
    <cellStyle name="Bemærk!" xfId="84"/>
    <cellStyle name="Bemærk! 10" xfId="85"/>
    <cellStyle name="Bemærk! 2" xfId="86"/>
    <cellStyle name="Bemærk! 3" xfId="87"/>
    <cellStyle name="Bemærk! 4" xfId="88"/>
    <cellStyle name="Bemærk! 5" xfId="89"/>
    <cellStyle name="Bemærk! 6" xfId="90"/>
    <cellStyle name="Bemærk! 7" xfId="91"/>
    <cellStyle name="Bemærk! 8" xfId="92"/>
    <cellStyle name="Bemærk! 9" xfId="93"/>
    <cellStyle name="Beregning" xfId="94"/>
    <cellStyle name="Beregning 2" xfId="95"/>
    <cellStyle name="Beregning 3" xfId="96"/>
    <cellStyle name="Beregning 4" xfId="97"/>
    <cellStyle name="Beregning 5" xfId="98"/>
    <cellStyle name="Beregning 6" xfId="99"/>
    <cellStyle name="Beregning 7" xfId="100"/>
    <cellStyle name="Beregning 8" xfId="101"/>
    <cellStyle name="Calculation" xfId="102"/>
    <cellStyle name="Check Cell" xfId="103"/>
    <cellStyle name="Emphasis 1" xfId="104"/>
    <cellStyle name="Emphasis 2" xfId="105"/>
    <cellStyle name="Emphasis 3" xfId="106"/>
    <cellStyle name="Explanatory Text" xfId="107"/>
    <cellStyle name="Forklarende tekst" xfId="108"/>
    <cellStyle name="God" xfId="109"/>
    <cellStyle name="God 2" xfId="110"/>
    <cellStyle name="God 3" xfId="111"/>
    <cellStyle name="God 4" xfId="112"/>
    <cellStyle name="God 5" xfId="113"/>
    <cellStyle name="God 6" xfId="114"/>
    <cellStyle name="God 7" xfId="115"/>
    <cellStyle name="God 8" xfId="116"/>
    <cellStyle name="Good" xfId="117"/>
    <cellStyle name="Heading 1" xfId="118"/>
    <cellStyle name="Heading 2" xfId="119"/>
    <cellStyle name="Heading 3" xfId="120"/>
    <cellStyle name="Heading 4" xfId="121"/>
    <cellStyle name="Input" xfId="122"/>
    <cellStyle name="Comma" xfId="123"/>
    <cellStyle name="Comma [0]" xfId="124"/>
    <cellStyle name="Kontroller celle" xfId="125"/>
    <cellStyle name="Kontroller celle 2" xfId="126"/>
    <cellStyle name="Kontroller celle 3" xfId="127"/>
    <cellStyle name="Kontroller celle 4" xfId="128"/>
    <cellStyle name="Kontroller celle 5" xfId="129"/>
    <cellStyle name="Kontroller celle 6" xfId="130"/>
    <cellStyle name="Kontroller celle 7" xfId="131"/>
    <cellStyle name="Kontroller celle 8" xfId="132"/>
    <cellStyle name="Linked Cell" xfId="133"/>
    <cellStyle name="Markeringsfarve1" xfId="134"/>
    <cellStyle name="Markeringsfarve1 2" xfId="135"/>
    <cellStyle name="Markeringsfarve1 3" xfId="136"/>
    <cellStyle name="Markeringsfarve1 4" xfId="137"/>
    <cellStyle name="Markeringsfarve1 5" xfId="138"/>
    <cellStyle name="Markeringsfarve1 6" xfId="139"/>
    <cellStyle name="Markeringsfarve1 7" xfId="140"/>
    <cellStyle name="Markeringsfarve1 8" xfId="141"/>
    <cellStyle name="Markeringsfarve2" xfId="142"/>
    <cellStyle name="Markeringsfarve2 2" xfId="143"/>
    <cellStyle name="Markeringsfarve2 3" xfId="144"/>
    <cellStyle name="Markeringsfarve2 4" xfId="145"/>
    <cellStyle name="Markeringsfarve2 5" xfId="146"/>
    <cellStyle name="Markeringsfarve2 6" xfId="147"/>
    <cellStyle name="Markeringsfarve2 7" xfId="148"/>
    <cellStyle name="Markeringsfarve2 8" xfId="149"/>
    <cellStyle name="Markeringsfarve3" xfId="150"/>
    <cellStyle name="Markeringsfarve3 2" xfId="151"/>
    <cellStyle name="Markeringsfarve3 3" xfId="152"/>
    <cellStyle name="Markeringsfarve3 4" xfId="153"/>
    <cellStyle name="Markeringsfarve3 5" xfId="154"/>
    <cellStyle name="Markeringsfarve3 6" xfId="155"/>
    <cellStyle name="Markeringsfarve3 7" xfId="156"/>
    <cellStyle name="Markeringsfarve3 8" xfId="157"/>
    <cellStyle name="Markeringsfarve4" xfId="158"/>
    <cellStyle name="Markeringsfarve4 2" xfId="159"/>
    <cellStyle name="Markeringsfarve4 3" xfId="160"/>
    <cellStyle name="Markeringsfarve4 4" xfId="161"/>
    <cellStyle name="Markeringsfarve4 5" xfId="162"/>
    <cellStyle name="Markeringsfarve4 6" xfId="163"/>
    <cellStyle name="Markeringsfarve4 7" xfId="164"/>
    <cellStyle name="Markeringsfarve4 8" xfId="165"/>
    <cellStyle name="Markeringsfarve5" xfId="166"/>
    <cellStyle name="Markeringsfarve5 2" xfId="167"/>
    <cellStyle name="Markeringsfarve5 3" xfId="168"/>
    <cellStyle name="Markeringsfarve5 4" xfId="169"/>
    <cellStyle name="Markeringsfarve5 5" xfId="170"/>
    <cellStyle name="Markeringsfarve5 6" xfId="171"/>
    <cellStyle name="Markeringsfarve5 7" xfId="172"/>
    <cellStyle name="Markeringsfarve5 8" xfId="173"/>
    <cellStyle name="Markeringsfarve6" xfId="174"/>
    <cellStyle name="Markeringsfarve6 2" xfId="175"/>
    <cellStyle name="Markeringsfarve6 3" xfId="176"/>
    <cellStyle name="Markeringsfarve6 4" xfId="177"/>
    <cellStyle name="Markeringsfarve6 5" xfId="178"/>
    <cellStyle name="Markeringsfarve6 6" xfId="179"/>
    <cellStyle name="Markeringsfarve6 7" xfId="180"/>
    <cellStyle name="Markeringsfarve6 8" xfId="181"/>
    <cellStyle name="Neutral" xfId="182"/>
    <cellStyle name="Normal 10" xfId="183"/>
    <cellStyle name="Normal 11" xfId="184"/>
    <cellStyle name="Normal 12" xfId="185"/>
    <cellStyle name="Normal 13" xfId="186"/>
    <cellStyle name="Normal 14" xfId="187"/>
    <cellStyle name="Normal 15" xfId="188"/>
    <cellStyle name="Normal 16" xfId="189"/>
    <cellStyle name="Normal 17" xfId="190"/>
    <cellStyle name="Normal 2" xfId="191"/>
    <cellStyle name="Normal 3" xfId="192"/>
    <cellStyle name="Normal 4" xfId="193"/>
    <cellStyle name="Normal 5" xfId="194"/>
    <cellStyle name="Normal 6" xfId="195"/>
    <cellStyle name="Normal 7" xfId="196"/>
    <cellStyle name="Normal 8" xfId="197"/>
    <cellStyle name="Normal 9" xfId="198"/>
    <cellStyle name="Note" xfId="199"/>
    <cellStyle name="Output" xfId="200"/>
    <cellStyle name="Overskrift 1" xfId="201"/>
    <cellStyle name="Overskrift 1 2" xfId="202"/>
    <cellStyle name="Overskrift 1 3" xfId="203"/>
    <cellStyle name="Overskrift 1 4" xfId="204"/>
    <cellStyle name="Overskrift 1 5" xfId="205"/>
    <cellStyle name="Overskrift 1 6" xfId="206"/>
    <cellStyle name="Overskrift 1 7" xfId="207"/>
    <cellStyle name="Overskrift 1 8" xfId="208"/>
    <cellStyle name="Overskrift 2" xfId="209"/>
    <cellStyle name="Overskrift 2 2" xfId="210"/>
    <cellStyle name="Overskrift 2 3" xfId="211"/>
    <cellStyle name="Overskrift 2 4" xfId="212"/>
    <cellStyle name="Overskrift 2 5" xfId="213"/>
    <cellStyle name="Overskrift 2 6" xfId="214"/>
    <cellStyle name="Overskrift 2 7" xfId="215"/>
    <cellStyle name="Overskrift 2 8" xfId="216"/>
    <cellStyle name="Overskrift 3" xfId="217"/>
    <cellStyle name="Overskrift 3 2" xfId="218"/>
    <cellStyle name="Overskrift 3 3" xfId="219"/>
    <cellStyle name="Overskrift 3 4" xfId="220"/>
    <cellStyle name="Overskrift 3 5" xfId="221"/>
    <cellStyle name="Overskrift 3 6" xfId="222"/>
    <cellStyle name="Overskrift 3 7" xfId="223"/>
    <cellStyle name="Overskrift 3 8" xfId="224"/>
    <cellStyle name="Overskrift 4" xfId="225"/>
    <cellStyle name="Overskrift 4 2" xfId="226"/>
    <cellStyle name="Overskrift 4 3" xfId="227"/>
    <cellStyle name="Overskrift 4 4" xfId="228"/>
    <cellStyle name="Overskrift 4 5" xfId="229"/>
    <cellStyle name="Overskrift 4 6" xfId="230"/>
    <cellStyle name="Overskrift 4 7" xfId="231"/>
    <cellStyle name="Overskrift 4 8" xfId="232"/>
    <cellStyle name="Percent" xfId="233"/>
    <cellStyle name="Sammenkædet celle" xfId="234"/>
    <cellStyle name="Sammenkædet celle 2" xfId="235"/>
    <cellStyle name="Sammenkædet celle 3" xfId="236"/>
    <cellStyle name="Sammenkædet celle 4" xfId="237"/>
    <cellStyle name="Sammenkædet celle 5" xfId="238"/>
    <cellStyle name="Sammenkædet celle 6" xfId="239"/>
    <cellStyle name="Sammenkædet celle 7" xfId="240"/>
    <cellStyle name="Sammenkædet celle 8" xfId="241"/>
    <cellStyle name="SAPBEXaggData" xfId="242"/>
    <cellStyle name="SAPBEXaggData 2" xfId="243"/>
    <cellStyle name="SAPBEXaggData 3" xfId="244"/>
    <cellStyle name="SAPBEXaggData 4" xfId="245"/>
    <cellStyle name="SAPBEXaggData 5" xfId="246"/>
    <cellStyle name="SAPBEXaggData 6" xfId="247"/>
    <cellStyle name="SAPBEXaggData 7" xfId="248"/>
    <cellStyle name="SAPBEXaggDataEmph" xfId="249"/>
    <cellStyle name="SAPBEXaggItem" xfId="250"/>
    <cellStyle name="SAPBEXaggItem 2" xfId="251"/>
    <cellStyle name="SAPBEXaggItem 3" xfId="252"/>
    <cellStyle name="SAPBEXaggItem 4" xfId="253"/>
    <cellStyle name="SAPBEXaggItem 5" xfId="254"/>
    <cellStyle name="SAPBEXaggItem 6" xfId="255"/>
    <cellStyle name="SAPBEXaggItem 7" xfId="256"/>
    <cellStyle name="SAPBEXaggItemX" xfId="257"/>
    <cellStyle name="SAPBEXchaText" xfId="258"/>
    <cellStyle name="SAPBEXchaText 2" xfId="259"/>
    <cellStyle name="SAPBEXchaText 3" xfId="260"/>
    <cellStyle name="SAPBEXchaText 4" xfId="261"/>
    <cellStyle name="SAPBEXchaText 5" xfId="262"/>
    <cellStyle name="SAPBEXchaText 6" xfId="263"/>
    <cellStyle name="SAPBEXchaText 7" xfId="264"/>
    <cellStyle name="SAPBEXexcBad7" xfId="265"/>
    <cellStyle name="SAPBEXexcBad7 2" xfId="266"/>
    <cellStyle name="SAPBEXexcBad7 3" xfId="267"/>
    <cellStyle name="SAPBEXexcBad7 4" xfId="268"/>
    <cellStyle name="SAPBEXexcBad7 5" xfId="269"/>
    <cellStyle name="SAPBEXexcBad7 6" xfId="270"/>
    <cellStyle name="SAPBEXexcBad7 7" xfId="271"/>
    <cellStyle name="SAPBEXexcBad8" xfId="272"/>
    <cellStyle name="SAPBEXexcBad8 2" xfId="273"/>
    <cellStyle name="SAPBEXexcBad8 3" xfId="274"/>
    <cellStyle name="SAPBEXexcBad8 4" xfId="275"/>
    <cellStyle name="SAPBEXexcBad8 5" xfId="276"/>
    <cellStyle name="SAPBEXexcBad8 6" xfId="277"/>
    <cellStyle name="SAPBEXexcBad8 7" xfId="278"/>
    <cellStyle name="SAPBEXexcBad9" xfId="279"/>
    <cellStyle name="SAPBEXexcBad9 2" xfId="280"/>
    <cellStyle name="SAPBEXexcBad9 3" xfId="281"/>
    <cellStyle name="SAPBEXexcBad9 4" xfId="282"/>
    <cellStyle name="SAPBEXexcBad9 5" xfId="283"/>
    <cellStyle name="SAPBEXexcBad9 6" xfId="284"/>
    <cellStyle name="SAPBEXexcBad9 7" xfId="285"/>
    <cellStyle name="SAPBEXexcCritical4" xfId="286"/>
    <cellStyle name="SAPBEXexcCritical4 2" xfId="287"/>
    <cellStyle name="SAPBEXexcCritical4 3" xfId="288"/>
    <cellStyle name="SAPBEXexcCritical4 4" xfId="289"/>
    <cellStyle name="SAPBEXexcCritical4 5" xfId="290"/>
    <cellStyle name="SAPBEXexcCritical4 6" xfId="291"/>
    <cellStyle name="SAPBEXexcCritical4 7" xfId="292"/>
    <cellStyle name="SAPBEXexcCritical5" xfId="293"/>
    <cellStyle name="SAPBEXexcCritical5 2" xfId="294"/>
    <cellStyle name="SAPBEXexcCritical5 3" xfId="295"/>
    <cellStyle name="SAPBEXexcCritical5 4" xfId="296"/>
    <cellStyle name="SAPBEXexcCritical5 5" xfId="297"/>
    <cellStyle name="SAPBEXexcCritical5 6" xfId="298"/>
    <cellStyle name="SAPBEXexcCritical5 7" xfId="299"/>
    <cellStyle name="SAPBEXexcCritical6" xfId="300"/>
    <cellStyle name="SAPBEXexcCritical6 2" xfId="301"/>
    <cellStyle name="SAPBEXexcCritical6 3" xfId="302"/>
    <cellStyle name="SAPBEXexcCritical6 4" xfId="303"/>
    <cellStyle name="SAPBEXexcCritical6 5" xfId="304"/>
    <cellStyle name="SAPBEXexcCritical6 6" xfId="305"/>
    <cellStyle name="SAPBEXexcCritical6 7" xfId="306"/>
    <cellStyle name="SAPBEXexcGood1" xfId="307"/>
    <cellStyle name="SAPBEXexcGood1 2" xfId="308"/>
    <cellStyle name="SAPBEXexcGood1 3" xfId="309"/>
    <cellStyle name="SAPBEXexcGood1 4" xfId="310"/>
    <cellStyle name="SAPBEXexcGood1 5" xfId="311"/>
    <cellStyle name="SAPBEXexcGood1 6" xfId="312"/>
    <cellStyle name="SAPBEXexcGood1 7" xfId="313"/>
    <cellStyle name="SAPBEXexcGood2" xfId="314"/>
    <cellStyle name="SAPBEXexcGood2 2" xfId="315"/>
    <cellStyle name="SAPBEXexcGood2 3" xfId="316"/>
    <cellStyle name="SAPBEXexcGood2 4" xfId="317"/>
    <cellStyle name="SAPBEXexcGood2 5" xfId="318"/>
    <cellStyle name="SAPBEXexcGood2 6" xfId="319"/>
    <cellStyle name="SAPBEXexcGood2 7" xfId="320"/>
    <cellStyle name="SAPBEXexcGood3" xfId="321"/>
    <cellStyle name="SAPBEXexcGood3 2" xfId="322"/>
    <cellStyle name="SAPBEXexcGood3 3" xfId="323"/>
    <cellStyle name="SAPBEXexcGood3 4" xfId="324"/>
    <cellStyle name="SAPBEXexcGood3 5" xfId="325"/>
    <cellStyle name="SAPBEXexcGood3 6" xfId="326"/>
    <cellStyle name="SAPBEXexcGood3 7" xfId="327"/>
    <cellStyle name="SAPBEXfilterDrill" xfId="328"/>
    <cellStyle name="SAPBEXfilterDrill 2" xfId="329"/>
    <cellStyle name="SAPBEXfilterDrill 3" xfId="330"/>
    <cellStyle name="SAPBEXfilterDrill 4" xfId="331"/>
    <cellStyle name="SAPBEXfilterDrill 5" xfId="332"/>
    <cellStyle name="SAPBEXfilterDrill 6" xfId="333"/>
    <cellStyle name="SAPBEXfilterDrill 7" xfId="334"/>
    <cellStyle name="SAPBEXfilterItem" xfId="335"/>
    <cellStyle name="SAPBEXfilterItem 2" xfId="336"/>
    <cellStyle name="SAPBEXfilterText" xfId="337"/>
    <cellStyle name="SAPBEXfilterText 2" xfId="338"/>
    <cellStyle name="SAPBEXformats" xfId="339"/>
    <cellStyle name="SAPBEXformats 2" xfId="340"/>
    <cellStyle name="SAPBEXformats 3" xfId="341"/>
    <cellStyle name="SAPBEXformats 4" xfId="342"/>
    <cellStyle name="SAPBEXformats 5" xfId="343"/>
    <cellStyle name="SAPBEXformats 6" xfId="344"/>
    <cellStyle name="SAPBEXformats 7" xfId="345"/>
    <cellStyle name="SAPBEXheaderItem" xfId="346"/>
    <cellStyle name="SAPBEXheaderItem 2" xfId="347"/>
    <cellStyle name="SAPBEXheaderItem 3" xfId="348"/>
    <cellStyle name="SAPBEXheaderItem 4" xfId="349"/>
    <cellStyle name="SAPBEXheaderItem 5" xfId="350"/>
    <cellStyle name="SAPBEXheaderItem 6" xfId="351"/>
    <cellStyle name="SAPBEXheaderItem 7" xfId="352"/>
    <cellStyle name="SAPBEXheaderText" xfId="353"/>
    <cellStyle name="SAPBEXheaderText 2" xfId="354"/>
    <cellStyle name="SAPBEXheaderText 3" xfId="355"/>
    <cellStyle name="SAPBEXheaderText 4" xfId="356"/>
    <cellStyle name="SAPBEXheaderText 5" xfId="357"/>
    <cellStyle name="SAPBEXheaderText 6" xfId="358"/>
    <cellStyle name="SAPBEXheaderText 7" xfId="359"/>
    <cellStyle name="SAPBEXHLevel0" xfId="360"/>
    <cellStyle name="SAPBEXHLevel0 2" xfId="361"/>
    <cellStyle name="SAPBEXHLevel0 3" xfId="362"/>
    <cellStyle name="SAPBEXHLevel0 4" xfId="363"/>
    <cellStyle name="SAPBEXHLevel0 5" xfId="364"/>
    <cellStyle name="SAPBEXHLevel0 6" xfId="365"/>
    <cellStyle name="SAPBEXHLevel0 7" xfId="366"/>
    <cellStyle name="SAPBEXHLevel0X" xfId="367"/>
    <cellStyle name="SAPBEXHLevel0X 2" xfId="368"/>
    <cellStyle name="SAPBEXHLevel0X 3" xfId="369"/>
    <cellStyle name="SAPBEXHLevel0X 4" xfId="370"/>
    <cellStyle name="SAPBEXHLevel1" xfId="371"/>
    <cellStyle name="SAPBEXHLevel1 2" xfId="372"/>
    <cellStyle name="SAPBEXHLevel1 3" xfId="373"/>
    <cellStyle name="SAPBEXHLevel1 4" xfId="374"/>
    <cellStyle name="SAPBEXHLevel1 5" xfId="375"/>
    <cellStyle name="SAPBEXHLevel1 6" xfId="376"/>
    <cellStyle name="SAPBEXHLevel1 7" xfId="377"/>
    <cellStyle name="SAPBEXHLevel1X" xfId="378"/>
    <cellStyle name="SAPBEXHLevel1X 2" xfId="379"/>
    <cellStyle name="SAPBEXHLevel1X 3" xfId="380"/>
    <cellStyle name="SAPBEXHLevel1X 4" xfId="381"/>
    <cellStyle name="SAPBEXHLevel2" xfId="382"/>
    <cellStyle name="SAPBEXHLevel2 2" xfId="383"/>
    <cellStyle name="SAPBEXHLevel2 3" xfId="384"/>
    <cellStyle name="SAPBEXHLevel2 4" xfId="385"/>
    <cellStyle name="SAPBEXHLevel2 5" xfId="386"/>
    <cellStyle name="SAPBEXHLevel2 6" xfId="387"/>
    <cellStyle name="SAPBEXHLevel2 7" xfId="388"/>
    <cellStyle name="SAPBEXHLevel2X" xfId="389"/>
    <cellStyle name="SAPBEXHLevel2X 2" xfId="390"/>
    <cellStyle name="SAPBEXHLevel2X 3" xfId="391"/>
    <cellStyle name="SAPBEXHLevel2X 4" xfId="392"/>
    <cellStyle name="SAPBEXHLevel3" xfId="393"/>
    <cellStyle name="SAPBEXHLevel3 2" xfId="394"/>
    <cellStyle name="SAPBEXHLevel3 3" xfId="395"/>
    <cellStyle name="SAPBEXHLevel3 4" xfId="396"/>
    <cellStyle name="SAPBEXHLevel3 5" xfId="397"/>
    <cellStyle name="SAPBEXHLevel3 6" xfId="398"/>
    <cellStyle name="SAPBEXHLevel3 7" xfId="399"/>
    <cellStyle name="SAPBEXHLevel3X" xfId="400"/>
    <cellStyle name="SAPBEXHLevel3X 2" xfId="401"/>
    <cellStyle name="SAPBEXHLevel3X 3" xfId="402"/>
    <cellStyle name="SAPBEXHLevel3X 4" xfId="403"/>
    <cellStyle name="SAPBEXinputData" xfId="404"/>
    <cellStyle name="SAPBEXinputData 2" xfId="405"/>
    <cellStyle name="SAPBEXinputData 3" xfId="406"/>
    <cellStyle name="SAPBEXinputData 4" xfId="407"/>
    <cellStyle name="SAPBEXItemHeader" xfId="408"/>
    <cellStyle name="SAPBEXresData" xfId="409"/>
    <cellStyle name="SAPBEXresDataEmph" xfId="410"/>
    <cellStyle name="SAPBEXresItem" xfId="411"/>
    <cellStyle name="SAPBEXresItemX" xfId="412"/>
    <cellStyle name="SAPBEXstdData" xfId="413"/>
    <cellStyle name="SAPBEXstdData 2" xfId="414"/>
    <cellStyle name="SAPBEXstdData 3" xfId="415"/>
    <cellStyle name="SAPBEXstdData 4" xfId="416"/>
    <cellStyle name="SAPBEXstdData 5" xfId="417"/>
    <cellStyle name="SAPBEXstdData 6" xfId="418"/>
    <cellStyle name="SAPBEXstdData 7" xfId="419"/>
    <cellStyle name="SAPBEXstdDataEmph" xfId="420"/>
    <cellStyle name="SAPBEXstdItem" xfId="421"/>
    <cellStyle name="SAPBEXstdItem 2" xfId="422"/>
    <cellStyle name="SAPBEXstdItem 3" xfId="423"/>
    <cellStyle name="SAPBEXstdItem 4" xfId="424"/>
    <cellStyle name="SAPBEXstdItem 5" xfId="425"/>
    <cellStyle name="SAPBEXstdItem 6" xfId="426"/>
    <cellStyle name="SAPBEXstdItem 7" xfId="427"/>
    <cellStyle name="SAPBEXstdItemX" xfId="428"/>
    <cellStyle name="SAPBEXtitle" xfId="429"/>
    <cellStyle name="SAPBEXunassignedItem" xfId="430"/>
    <cellStyle name="SAPBEXunassignedItem 2" xfId="431"/>
    <cellStyle name="SAPBEXunassignedItem 3" xfId="432"/>
    <cellStyle name="SAPBEXunassignedItem 4" xfId="433"/>
    <cellStyle name="SAPBEXunassignedItem 5" xfId="434"/>
    <cellStyle name="SAPBEXunassignedItem 6" xfId="435"/>
    <cellStyle name="SAPBEXunassignedItem 7" xfId="436"/>
    <cellStyle name="SAPBEXundefined" xfId="437"/>
    <cellStyle name="Sheet Title" xfId="438"/>
    <cellStyle name="Titel" xfId="439"/>
    <cellStyle name="Title" xfId="440"/>
    <cellStyle name="Total" xfId="441"/>
    <cellStyle name="Ugyldig" xfId="442"/>
    <cellStyle name="Ugyldig 2" xfId="443"/>
    <cellStyle name="Ugyldig 3" xfId="444"/>
    <cellStyle name="Ugyldig 4" xfId="445"/>
    <cellStyle name="Ugyldig 5" xfId="446"/>
    <cellStyle name="Ugyldig 6" xfId="447"/>
    <cellStyle name="Ugyldig 7" xfId="448"/>
    <cellStyle name="Ugyldig 8" xfId="449"/>
    <cellStyle name="Currency" xfId="450"/>
    <cellStyle name="Currency [0]" xfId="451"/>
    <cellStyle name="Warning Text" xfId="4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57150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57150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3</xdr:col>
      <xdr:colOff>76200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114300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istik\Statistik\02_Grunddata_diverse\01_Grunddata\01_Grunddata%20m&#229;ned%20og%20halvm&#229;nedsstatistik\01_M&#229;nedlig\Trafikstat%20opdatering_2011-11-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ail liste 5-10-2012"/>
      <sheetName val="Vejledning"/>
      <sheetName val="Passengers"/>
      <sheetName val="Passengers year to date"/>
      <sheetName val="Movements"/>
      <sheetName val="Roskilde"/>
      <sheetName val="Oversigt_DK"/>
      <sheetName val="Oversigt_ENG"/>
      <sheetName val="Månedstotaler_DK"/>
      <sheetName val="Månedstotaler_ENG"/>
      <sheetName val="Pivo Mov - Mtow - Passengers"/>
      <sheetName val="Pivo All-cargo og pax movements"/>
      <sheetName val="Pivo Roskilde"/>
      <sheetName val="Pivo summering ny"/>
      <sheetName val="Data CPH"/>
      <sheetName val="Datafil Roskilde"/>
      <sheetName val="Indsæt lokation"/>
      <sheetName val="Passengers quarter"/>
      <sheetName val="Pivo Passengers Quarter"/>
      <sheetName val="Opslag traf"/>
      <sheetName val="Opslag måned eng-dk"/>
      <sheetName val="Indsæt cargotal"/>
      <sheetName val="Ark5"/>
    </sheetNames>
    <sheetDataSet>
      <sheetData sheetId="11">
        <row r="3">
          <cell r="B3" t="str">
            <v>February</v>
          </cell>
        </row>
        <row r="24">
          <cell r="C24" t="str">
            <v>2013</v>
          </cell>
          <cell r="U24" t="str">
            <v>2012</v>
          </cell>
        </row>
        <row r="27">
          <cell r="H27">
            <v>1360808</v>
          </cell>
          <cell r="K27">
            <v>986615</v>
          </cell>
          <cell r="L27">
            <v>348114</v>
          </cell>
          <cell r="M27">
            <v>4022</v>
          </cell>
          <cell r="Z27">
            <v>1341052</v>
          </cell>
          <cell r="AC27">
            <v>972618</v>
          </cell>
          <cell r="AD27">
            <v>350812</v>
          </cell>
          <cell r="AE27">
            <v>5260</v>
          </cell>
        </row>
        <row r="28">
          <cell r="H28">
            <v>136849</v>
          </cell>
          <cell r="K28">
            <v>98976</v>
          </cell>
          <cell r="L28">
            <v>31918</v>
          </cell>
          <cell r="M28">
            <v>0</v>
          </cell>
          <cell r="Z28">
            <v>164601</v>
          </cell>
          <cell r="AC28">
            <v>117589</v>
          </cell>
          <cell r="AD28">
            <v>42393</v>
          </cell>
          <cell r="AE28">
            <v>0</v>
          </cell>
        </row>
        <row r="30">
          <cell r="H30">
            <v>100637</v>
          </cell>
          <cell r="K30">
            <v>96996</v>
          </cell>
          <cell r="L30">
            <v>23</v>
          </cell>
          <cell r="M30">
            <v>4125</v>
          </cell>
          <cell r="Z30">
            <v>99057</v>
          </cell>
          <cell r="AC30">
            <v>95260</v>
          </cell>
          <cell r="AD30">
            <v>13</v>
          </cell>
          <cell r="AE30">
            <v>5624</v>
          </cell>
        </row>
        <row r="31">
          <cell r="H31">
            <v>2953</v>
          </cell>
          <cell r="K31">
            <v>2874</v>
          </cell>
          <cell r="L31">
            <v>300</v>
          </cell>
          <cell r="M31">
            <v>276</v>
          </cell>
          <cell r="Z31">
            <v>5536</v>
          </cell>
          <cell r="AC31">
            <v>3596</v>
          </cell>
          <cell r="AD31">
            <v>136</v>
          </cell>
          <cell r="AE31">
            <v>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3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2.00390625" style="4" customWidth="1"/>
    <col min="2" max="2" width="2.140625" style="4" customWidth="1"/>
    <col min="3" max="3" width="9.140625" style="4" customWidth="1"/>
    <col min="4" max="4" width="8.57421875" style="4" customWidth="1"/>
    <col min="5" max="5" width="10.57421875" style="4" customWidth="1"/>
    <col min="6" max="7" width="9.7109375" style="4" customWidth="1"/>
    <col min="8" max="10" width="10.57421875" style="4" customWidth="1"/>
    <col min="11" max="12" width="9.7109375" style="4" customWidth="1"/>
    <col min="13" max="14" width="10.57421875" style="4" customWidth="1"/>
    <col min="15" max="17" width="6.00390625" style="4" customWidth="1"/>
    <col min="18" max="18" width="1.7109375" style="4" customWidth="1"/>
    <col min="19" max="19" width="2.8515625" style="4" customWidth="1"/>
    <col min="20" max="16384" width="9.140625" style="4" customWidth="1"/>
  </cols>
  <sheetData>
    <row r="1" spans="1:29" ht="33.75" customHeigh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AB1"/>
      <c r="AC1"/>
    </row>
    <row r="2" spans="1:29" ht="18" customHeight="1">
      <c r="A2" s="5" t="s">
        <v>1</v>
      </c>
      <c r="B2" s="6"/>
      <c r="C2" s="6"/>
      <c r="D2" s="7"/>
      <c r="E2" s="8" t="s">
        <v>34</v>
      </c>
      <c r="F2" s="9"/>
      <c r="G2" s="10"/>
      <c r="H2" s="10"/>
      <c r="I2" s="11"/>
      <c r="J2" s="12" t="s">
        <v>35</v>
      </c>
      <c r="K2" s="13"/>
      <c r="L2" s="13"/>
      <c r="M2" s="13"/>
      <c r="N2" s="14"/>
      <c r="O2" s="15"/>
      <c r="P2" s="16"/>
      <c r="Q2" s="17"/>
      <c r="R2" s="18"/>
      <c r="AB2"/>
      <c r="AC2"/>
    </row>
    <row r="3" spans="1:29" ht="18" customHeight="1">
      <c r="A3" s="19" t="s">
        <v>2</v>
      </c>
      <c r="B3" s="20"/>
      <c r="C3" s="20"/>
      <c r="D3" s="21"/>
      <c r="E3" s="22" t="s">
        <v>3</v>
      </c>
      <c r="F3" s="23"/>
      <c r="G3" s="24" t="s">
        <v>4</v>
      </c>
      <c r="H3" s="25"/>
      <c r="I3" s="24" t="s">
        <v>5</v>
      </c>
      <c r="J3" s="22" t="s">
        <v>3</v>
      </c>
      <c r="K3" s="23"/>
      <c r="L3" s="24" t="s">
        <v>4</v>
      </c>
      <c r="M3" s="25"/>
      <c r="N3" s="26" t="s">
        <v>5</v>
      </c>
      <c r="O3" s="27" t="s">
        <v>6</v>
      </c>
      <c r="P3" s="28"/>
      <c r="Q3" s="28"/>
      <c r="R3" s="29"/>
      <c r="AB3"/>
      <c r="AC3"/>
    </row>
    <row r="4" spans="1:29" ht="18" customHeight="1">
      <c r="A4" s="30"/>
      <c r="B4" s="31"/>
      <c r="C4" s="32"/>
      <c r="D4" s="33"/>
      <c r="E4" s="34" t="s">
        <v>5</v>
      </c>
      <c r="F4" s="35" t="s">
        <v>7</v>
      </c>
      <c r="G4" s="35" t="s">
        <v>8</v>
      </c>
      <c r="H4" s="36" t="s">
        <v>5</v>
      </c>
      <c r="I4" s="35"/>
      <c r="J4" s="34" t="s">
        <v>5</v>
      </c>
      <c r="K4" s="35" t="s">
        <v>7</v>
      </c>
      <c r="L4" s="35" t="s">
        <v>8</v>
      </c>
      <c r="M4" s="36" t="s">
        <v>5</v>
      </c>
      <c r="N4" s="36"/>
      <c r="O4" s="35" t="s">
        <v>9</v>
      </c>
      <c r="P4" s="35" t="s">
        <v>10</v>
      </c>
      <c r="Q4" s="35" t="s">
        <v>5</v>
      </c>
      <c r="R4" s="36"/>
      <c r="AB4"/>
      <c r="AC4"/>
    </row>
    <row r="5" spans="1:29" ht="12.75">
      <c r="A5" s="37"/>
      <c r="B5" s="38"/>
      <c r="C5" s="38"/>
      <c r="D5" s="39"/>
      <c r="E5" s="40"/>
      <c r="F5" s="41"/>
      <c r="G5" s="41"/>
      <c r="H5" s="41"/>
      <c r="I5" s="42"/>
      <c r="J5" s="40"/>
      <c r="K5" s="41"/>
      <c r="L5" s="41"/>
      <c r="M5" s="41"/>
      <c r="N5" s="42"/>
      <c r="O5" s="40"/>
      <c r="P5" s="43"/>
      <c r="Q5" s="44"/>
      <c r="R5" s="39"/>
      <c r="AB5"/>
      <c r="AC5"/>
    </row>
    <row r="6" spans="1:29" ht="12.75">
      <c r="A6" s="37"/>
      <c r="B6" s="45" t="s">
        <v>11</v>
      </c>
      <c r="C6" s="45"/>
      <c r="D6" s="39"/>
      <c r="E6" s="40"/>
      <c r="F6" s="40"/>
      <c r="G6" s="40"/>
      <c r="H6" s="40"/>
      <c r="I6" s="42"/>
      <c r="J6" s="40"/>
      <c r="K6" s="40"/>
      <c r="L6" s="40"/>
      <c r="M6" s="40"/>
      <c r="N6" s="42"/>
      <c r="O6" s="40"/>
      <c r="P6" s="40"/>
      <c r="Q6" s="3"/>
      <c r="R6" s="39"/>
      <c r="S6" s="46"/>
      <c r="T6" s="46"/>
      <c r="U6" s="46"/>
      <c r="V6" s="46"/>
      <c r="W6"/>
      <c r="X6" s="46"/>
      <c r="Y6" s="46"/>
      <c r="Z6" s="46"/>
      <c r="AA6" s="46"/>
      <c r="AB6"/>
      <c r="AC6"/>
    </row>
    <row r="7" spans="1:29" ht="12.75">
      <c r="A7" s="37"/>
      <c r="B7" s="3"/>
      <c r="C7" s="38" t="s">
        <v>12</v>
      </c>
      <c r="D7" s="39"/>
      <c r="E7" s="47">
        <v>676836</v>
      </c>
      <c r="F7" s="47">
        <v>499031</v>
      </c>
      <c r="G7" s="47">
        <v>179272</v>
      </c>
      <c r="H7" s="47">
        <v>678303</v>
      </c>
      <c r="I7" s="48">
        <v>1355139</v>
      </c>
      <c r="J7" s="47">
        <v>679397</v>
      </c>
      <c r="K7" s="47">
        <v>495366</v>
      </c>
      <c r="L7" s="47">
        <v>180242</v>
      </c>
      <c r="M7" s="47">
        <v>675608</v>
      </c>
      <c r="N7" s="48">
        <v>1355005</v>
      </c>
      <c r="O7" s="49">
        <v>-0.37695191471260614</v>
      </c>
      <c r="P7" s="50">
        <v>0.3988999538193809</v>
      </c>
      <c r="Q7" s="50">
        <v>0.009889262401244991</v>
      </c>
      <c r="R7" s="39"/>
      <c r="S7"/>
      <c r="T7" s="51"/>
      <c r="U7" s="51"/>
      <c r="V7" s="51"/>
      <c r="W7"/>
      <c r="X7" s="46"/>
      <c r="Y7" s="46"/>
      <c r="Z7" s="46"/>
      <c r="AA7" s="46"/>
      <c r="AB7"/>
      <c r="AC7"/>
    </row>
    <row r="8" spans="1:29" ht="12.75">
      <c r="A8" s="37"/>
      <c r="B8" s="3"/>
      <c r="C8" s="38" t="s">
        <v>13</v>
      </c>
      <c r="D8" s="39"/>
      <c r="E8" s="47">
        <v>65605</v>
      </c>
      <c r="F8" s="47">
        <v>48409</v>
      </c>
      <c r="G8" s="47">
        <v>16781</v>
      </c>
      <c r="H8" s="47">
        <v>65190</v>
      </c>
      <c r="I8" s="48">
        <v>130795</v>
      </c>
      <c r="J8" s="47">
        <v>80087</v>
      </c>
      <c r="K8" s="47">
        <v>58297</v>
      </c>
      <c r="L8" s="47">
        <v>21861</v>
      </c>
      <c r="M8" s="47">
        <v>80158</v>
      </c>
      <c r="N8" s="48">
        <v>160245</v>
      </c>
      <c r="O8" s="49">
        <v>-18.08283491702774</v>
      </c>
      <c r="P8" s="50">
        <v>-18.673120586840994</v>
      </c>
      <c r="Q8" s="50">
        <v>-18.378108521326723</v>
      </c>
      <c r="R8" s="39"/>
      <c r="S8"/>
      <c r="T8" s="51"/>
      <c r="U8" s="51"/>
      <c r="V8" s="51"/>
      <c r="W8"/>
      <c r="X8" s="52"/>
      <c r="Y8" s="52"/>
      <c r="Z8" s="52"/>
      <c r="AA8" s="52"/>
      <c r="AB8"/>
      <c r="AC8"/>
    </row>
    <row r="9" spans="1:29" ht="12.75">
      <c r="A9" s="37"/>
      <c r="B9" s="3"/>
      <c r="C9" s="45" t="s">
        <v>5</v>
      </c>
      <c r="D9" s="39"/>
      <c r="E9" s="53">
        <v>742441</v>
      </c>
      <c r="F9" s="53">
        <v>547440</v>
      </c>
      <c r="G9" s="53">
        <v>196053</v>
      </c>
      <c r="H9" s="53">
        <v>743493</v>
      </c>
      <c r="I9" s="54">
        <v>1485934</v>
      </c>
      <c r="J9" s="53">
        <v>759484</v>
      </c>
      <c r="K9" s="53">
        <v>553663</v>
      </c>
      <c r="L9" s="53">
        <v>202103</v>
      </c>
      <c r="M9" s="53">
        <v>755766</v>
      </c>
      <c r="N9" s="54">
        <v>1515250</v>
      </c>
      <c r="O9" s="55">
        <v>-2.2440235739001793</v>
      </c>
      <c r="P9" s="56">
        <v>-1.623915338874724</v>
      </c>
      <c r="Q9" s="56">
        <v>-1.9347302425342292</v>
      </c>
      <c r="R9" s="39"/>
      <c r="S9"/>
      <c r="T9" s="51"/>
      <c r="U9" s="51"/>
      <c r="V9" s="51"/>
      <c r="W9"/>
      <c r="X9" s="46"/>
      <c r="Y9" s="46"/>
      <c r="Z9" s="46"/>
      <c r="AA9" s="46"/>
      <c r="AB9"/>
      <c r="AC9"/>
    </row>
    <row r="10" spans="1:29" ht="8.25" customHeight="1">
      <c r="A10" s="37"/>
      <c r="B10" s="38"/>
      <c r="C10" s="38"/>
      <c r="D10" s="39"/>
      <c r="E10" s="40"/>
      <c r="F10" s="40"/>
      <c r="G10" s="40"/>
      <c r="H10" s="40"/>
      <c r="I10" s="42"/>
      <c r="J10" s="40"/>
      <c r="K10" s="40"/>
      <c r="L10" s="40"/>
      <c r="M10" s="40"/>
      <c r="N10" s="42"/>
      <c r="O10" s="57"/>
      <c r="P10" s="58"/>
      <c r="Q10" s="58"/>
      <c r="R10" s="39"/>
      <c r="S10"/>
      <c r="T10" s="51"/>
      <c r="U10" s="51"/>
      <c r="V10" s="51"/>
      <c r="W10"/>
      <c r="X10" s="46"/>
      <c r="Y10" s="46"/>
      <c r="Z10" s="46"/>
      <c r="AA10" s="46"/>
      <c r="AB10"/>
      <c r="AC10"/>
    </row>
    <row r="11" spans="1:29" ht="12.75">
      <c r="A11" s="37"/>
      <c r="B11" s="45" t="s">
        <v>14</v>
      </c>
      <c r="C11" s="45"/>
      <c r="D11" s="39"/>
      <c r="E11" s="40"/>
      <c r="F11" s="40"/>
      <c r="G11" s="40"/>
      <c r="H11" s="40"/>
      <c r="I11" s="42"/>
      <c r="J11" s="40"/>
      <c r="K11" s="40"/>
      <c r="L11" s="40"/>
      <c r="M11" s="40"/>
      <c r="N11" s="42"/>
      <c r="O11" s="57"/>
      <c r="P11" s="58"/>
      <c r="Q11" s="58"/>
      <c r="R11" s="39"/>
      <c r="S11"/>
      <c r="T11" s="51"/>
      <c r="U11" s="51"/>
      <c r="V11" s="51"/>
      <c r="W11"/>
      <c r="X11" s="59"/>
      <c r="Y11" s="46"/>
      <c r="Z11" s="46"/>
      <c r="AA11" s="46"/>
      <c r="AB11"/>
      <c r="AC11"/>
    </row>
    <row r="12" spans="1:29" ht="12.75">
      <c r="A12" s="37"/>
      <c r="B12" s="60" t="s">
        <v>15</v>
      </c>
      <c r="C12" s="60"/>
      <c r="D12" s="61"/>
      <c r="E12" s="40"/>
      <c r="F12" s="40"/>
      <c r="G12" s="40"/>
      <c r="H12" s="40"/>
      <c r="I12" s="42"/>
      <c r="J12" s="40"/>
      <c r="K12" s="40"/>
      <c r="L12" s="40"/>
      <c r="M12" s="40"/>
      <c r="N12" s="42"/>
      <c r="O12" s="57"/>
      <c r="P12" s="58"/>
      <c r="Q12" s="58"/>
      <c r="R12" s="39"/>
      <c r="S12"/>
      <c r="T12" s="51"/>
      <c r="U12" s="51"/>
      <c r="V12" s="51"/>
      <c r="W12"/>
      <c r="X12" s="59"/>
      <c r="Y12" s="46"/>
      <c r="Z12" s="46"/>
      <c r="AA12" s="46"/>
      <c r="AB12"/>
      <c r="AC12"/>
    </row>
    <row r="13" spans="1:29" ht="12.75">
      <c r="A13" s="37"/>
      <c r="B13" s="3"/>
      <c r="C13" s="38" t="s">
        <v>12</v>
      </c>
      <c r="D13" s="39"/>
      <c r="E13" s="62">
        <v>52489</v>
      </c>
      <c r="F13" s="47">
        <v>49530</v>
      </c>
      <c r="G13" s="47">
        <v>2456</v>
      </c>
      <c r="H13" s="47">
        <v>51986</v>
      </c>
      <c r="I13" s="48">
        <v>104475</v>
      </c>
      <c r="J13" s="62">
        <v>50451</v>
      </c>
      <c r="K13" s="47">
        <v>47489</v>
      </c>
      <c r="L13" s="47">
        <v>3079</v>
      </c>
      <c r="M13" s="47">
        <v>50568</v>
      </c>
      <c r="N13" s="48">
        <v>101019</v>
      </c>
      <c r="O13" s="49">
        <v>4.039563140472936</v>
      </c>
      <c r="P13" s="50">
        <v>2.804144913779467</v>
      </c>
      <c r="Q13" s="50">
        <v>3.4211385976895485</v>
      </c>
      <c r="R13" s="39"/>
      <c r="S13"/>
      <c r="T13" s="51"/>
      <c r="U13" s="51"/>
      <c r="V13" s="51"/>
      <c r="W13"/>
      <c r="X13" s="59"/>
      <c r="Y13" s="46"/>
      <c r="Z13" s="46"/>
      <c r="AA13" s="46"/>
      <c r="AB13"/>
      <c r="AC13"/>
    </row>
    <row r="14" spans="1:29" ht="12.75">
      <c r="A14" s="37"/>
      <c r="B14" s="3"/>
      <c r="C14" s="38" t="s">
        <v>13</v>
      </c>
      <c r="D14" s="39"/>
      <c r="E14" s="62">
        <v>2180</v>
      </c>
      <c r="F14" s="47">
        <v>1830</v>
      </c>
      <c r="G14" s="47">
        <v>296</v>
      </c>
      <c r="H14" s="47">
        <v>2126</v>
      </c>
      <c r="I14" s="48">
        <v>4306</v>
      </c>
      <c r="J14" s="62">
        <v>2759</v>
      </c>
      <c r="K14" s="47">
        <v>2111</v>
      </c>
      <c r="L14" s="47">
        <v>234</v>
      </c>
      <c r="M14" s="47">
        <v>2345</v>
      </c>
      <c r="N14" s="48">
        <v>5104</v>
      </c>
      <c r="O14" s="49">
        <v>-20.985864443639002</v>
      </c>
      <c r="P14" s="50">
        <v>-9.339019189765452</v>
      </c>
      <c r="Q14" s="50">
        <v>-15.634796238244519</v>
      </c>
      <c r="R14" s="39"/>
      <c r="S14"/>
      <c r="T14" s="51"/>
      <c r="U14" s="51"/>
      <c r="V14" s="51"/>
      <c r="W14"/>
      <c r="X14" s="63"/>
      <c r="Y14" s="52"/>
      <c r="Z14" s="52"/>
      <c r="AA14" s="52"/>
      <c r="AB14"/>
      <c r="AC14"/>
    </row>
    <row r="15" spans="1:29" ht="12.75">
      <c r="A15" s="37"/>
      <c r="B15" s="3"/>
      <c r="C15" s="45" t="s">
        <v>5</v>
      </c>
      <c r="D15" s="39"/>
      <c r="E15" s="64">
        <v>54669</v>
      </c>
      <c r="F15" s="64">
        <v>51360</v>
      </c>
      <c r="G15" s="64">
        <v>2752</v>
      </c>
      <c r="H15" s="64">
        <v>54112</v>
      </c>
      <c r="I15" s="65">
        <v>108781</v>
      </c>
      <c r="J15" s="64">
        <v>53210</v>
      </c>
      <c r="K15" s="64">
        <v>49600</v>
      </c>
      <c r="L15" s="64">
        <v>3313</v>
      </c>
      <c r="M15" s="64">
        <v>52913</v>
      </c>
      <c r="N15" s="64">
        <v>106123</v>
      </c>
      <c r="O15" s="55">
        <v>2.7419657959030275</v>
      </c>
      <c r="P15" s="56">
        <v>2.265983784703195</v>
      </c>
      <c r="Q15" s="56">
        <v>2.5046408412879373</v>
      </c>
      <c r="R15" s="39"/>
      <c r="S15"/>
      <c r="T15" s="51"/>
      <c r="U15" s="51"/>
      <c r="V15" s="51"/>
      <c r="W15"/>
      <c r="X15" s="46"/>
      <c r="Y15" s="46"/>
      <c r="Z15" s="46"/>
      <c r="AA15" s="46"/>
      <c r="AB15"/>
      <c r="AC15"/>
    </row>
    <row r="16" spans="1:29" ht="8.25" customHeight="1">
      <c r="A16" s="37"/>
      <c r="B16" s="38"/>
      <c r="C16" s="38"/>
      <c r="D16" s="39"/>
      <c r="E16" s="40"/>
      <c r="F16" s="40"/>
      <c r="G16" s="40"/>
      <c r="H16" s="40"/>
      <c r="I16" s="42"/>
      <c r="J16" s="40"/>
      <c r="K16" s="40"/>
      <c r="L16" s="40"/>
      <c r="M16" s="40"/>
      <c r="N16" s="42"/>
      <c r="O16" s="57"/>
      <c r="P16" s="58"/>
      <c r="Q16" s="58"/>
      <c r="R16" s="39"/>
      <c r="S16"/>
      <c r="T16" s="51"/>
      <c r="U16" s="51"/>
      <c r="V16" s="51"/>
      <c r="W16"/>
      <c r="X16" s="46"/>
      <c r="Y16" s="46"/>
      <c r="Z16" s="46"/>
      <c r="AA16" s="46"/>
      <c r="AB16"/>
      <c r="AC16"/>
    </row>
    <row r="17" spans="1:29" ht="12.75">
      <c r="A17" s="37"/>
      <c r="B17" s="66" t="s">
        <v>16</v>
      </c>
      <c r="C17" s="3"/>
      <c r="D17" s="39"/>
      <c r="E17" s="40"/>
      <c r="F17" s="40"/>
      <c r="G17" s="40"/>
      <c r="H17" s="67"/>
      <c r="I17" s="42"/>
      <c r="J17" s="40"/>
      <c r="K17" s="40"/>
      <c r="L17" s="40"/>
      <c r="M17" s="67"/>
      <c r="N17" s="42"/>
      <c r="O17" s="57"/>
      <c r="P17" s="58"/>
      <c r="Q17" s="58"/>
      <c r="R17" s="39"/>
      <c r="S17"/>
      <c r="T17" s="51"/>
      <c r="U17" s="51"/>
      <c r="V17" s="51"/>
      <c r="W17"/>
      <c r="X17" s="46"/>
      <c r="Y17" s="46"/>
      <c r="Z17" s="46"/>
      <c r="AA17" s="46"/>
      <c r="AB17"/>
      <c r="AC17"/>
    </row>
    <row r="18" spans="1:29" ht="12.75">
      <c r="A18" s="37"/>
      <c r="B18" s="3"/>
      <c r="C18" s="38" t="s">
        <v>12</v>
      </c>
      <c r="D18" s="39"/>
      <c r="E18" s="47">
        <v>729325</v>
      </c>
      <c r="F18" s="47">
        <v>548561</v>
      </c>
      <c r="G18" s="47">
        <v>181728</v>
      </c>
      <c r="H18" s="47">
        <v>730289</v>
      </c>
      <c r="I18" s="48">
        <v>1459614</v>
      </c>
      <c r="J18" s="47">
        <v>729848</v>
      </c>
      <c r="K18" s="47">
        <v>542855</v>
      </c>
      <c r="L18" s="47">
        <v>183321</v>
      </c>
      <c r="M18" s="47">
        <v>726176</v>
      </c>
      <c r="N18" s="48">
        <v>1456024</v>
      </c>
      <c r="O18" s="49">
        <v>-0.07165875634377983</v>
      </c>
      <c r="P18" s="50">
        <v>0.566391618560786</v>
      </c>
      <c r="Q18" s="50">
        <v>0.24656186985929196</v>
      </c>
      <c r="R18" s="39"/>
      <c r="S18"/>
      <c r="T18" s="51"/>
      <c r="U18" s="51"/>
      <c r="V18" s="51"/>
      <c r="W18"/>
      <c r="X18" s="46"/>
      <c r="Y18" s="46"/>
      <c r="Z18" s="46"/>
      <c r="AA18" s="46"/>
      <c r="AB18"/>
      <c r="AC18"/>
    </row>
    <row r="19" spans="1:29" ht="12.75">
      <c r="A19" s="37"/>
      <c r="B19" s="3"/>
      <c r="C19" s="38" t="s">
        <v>13</v>
      </c>
      <c r="D19" s="39"/>
      <c r="E19" s="47">
        <v>67785</v>
      </c>
      <c r="F19" s="47">
        <v>50239</v>
      </c>
      <c r="G19" s="47">
        <v>17077</v>
      </c>
      <c r="H19" s="47">
        <v>67316</v>
      </c>
      <c r="I19" s="48">
        <v>135101</v>
      </c>
      <c r="J19" s="47">
        <v>82846</v>
      </c>
      <c r="K19" s="47">
        <v>60408</v>
      </c>
      <c r="L19" s="47">
        <v>22095</v>
      </c>
      <c r="M19" s="47">
        <v>82503</v>
      </c>
      <c r="N19" s="48">
        <v>165349</v>
      </c>
      <c r="O19" s="49">
        <v>-18.179513796682997</v>
      </c>
      <c r="P19" s="50">
        <v>-18.40781547337673</v>
      </c>
      <c r="Q19" s="50">
        <v>-18.29342784050705</v>
      </c>
      <c r="R19" s="39"/>
      <c r="S19"/>
      <c r="T19" s="51"/>
      <c r="U19" s="51"/>
      <c r="V19" s="51"/>
      <c r="W19"/>
      <c r="X19" s="52"/>
      <c r="Y19" s="52"/>
      <c r="Z19" s="52"/>
      <c r="AA19" s="52"/>
      <c r="AB19"/>
      <c r="AC19"/>
    </row>
    <row r="20" spans="1:29" ht="12.75">
      <c r="A20" s="37"/>
      <c r="B20" s="3"/>
      <c r="C20" s="45" t="s">
        <v>5</v>
      </c>
      <c r="D20" s="68"/>
      <c r="E20" s="53">
        <v>797110</v>
      </c>
      <c r="F20" s="53">
        <v>598800</v>
      </c>
      <c r="G20" s="53">
        <v>198805</v>
      </c>
      <c r="H20" s="53">
        <v>797605</v>
      </c>
      <c r="I20" s="54">
        <v>1594715</v>
      </c>
      <c r="J20" s="53">
        <v>812694</v>
      </c>
      <c r="K20" s="53">
        <v>603263</v>
      </c>
      <c r="L20" s="53">
        <v>205416</v>
      </c>
      <c r="M20" s="53">
        <v>808679</v>
      </c>
      <c r="N20" s="53">
        <v>1621373</v>
      </c>
      <c r="O20" s="55">
        <v>-1.9175729118216651</v>
      </c>
      <c r="P20" s="56">
        <v>-1.3693937891301715</v>
      </c>
      <c r="Q20" s="56">
        <v>-1.644162077449181</v>
      </c>
      <c r="R20" s="39"/>
      <c r="S20"/>
      <c r="T20" s="51"/>
      <c r="U20" s="51"/>
      <c r="V20" s="51"/>
      <c r="W20"/>
      <c r="X20" s="46"/>
      <c r="Y20" s="46"/>
      <c r="Z20" s="46"/>
      <c r="AA20" s="46"/>
      <c r="AB20"/>
      <c r="AC20"/>
    </row>
    <row r="21" spans="1:29" ht="12.75">
      <c r="A21" s="69"/>
      <c r="B21" s="70"/>
      <c r="C21" s="70"/>
      <c r="D21" s="71"/>
      <c r="E21" s="72"/>
      <c r="F21" s="72"/>
      <c r="G21" s="72"/>
      <c r="H21" s="72"/>
      <c r="I21" s="73"/>
      <c r="J21" s="72"/>
      <c r="K21" s="72"/>
      <c r="L21" s="72"/>
      <c r="M21" s="72"/>
      <c r="N21" s="73"/>
      <c r="O21" s="72"/>
      <c r="P21" s="72"/>
      <c r="Q21" s="74"/>
      <c r="R21" s="71"/>
      <c r="S21"/>
      <c r="T21"/>
      <c r="U21" s="51"/>
      <c r="V21" s="51"/>
      <c r="W21"/>
      <c r="X21" s="46"/>
      <c r="Y21" s="46"/>
      <c r="Z21" s="46"/>
      <c r="AA21" s="46"/>
      <c r="AB21"/>
      <c r="AC21"/>
    </row>
    <row r="22" spans="2:29" ht="12.75">
      <c r="B22" s="38"/>
      <c r="C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/>
      <c r="S22"/>
      <c r="T22"/>
      <c r="U22"/>
      <c r="V22"/>
      <c r="W22"/>
      <c r="AB22"/>
      <c r="AC22"/>
    </row>
    <row r="23" spans="1:29" ht="12.75">
      <c r="A23" s="75" t="s">
        <v>17</v>
      </c>
      <c r="H23" s="46"/>
      <c r="M23" s="46"/>
      <c r="N23" s="76"/>
      <c r="O23" s="76"/>
      <c r="P23" s="76"/>
      <c r="R23"/>
      <c r="S23"/>
      <c r="T23"/>
      <c r="U23"/>
      <c r="V23"/>
      <c r="W23"/>
      <c r="AB23"/>
      <c r="AC23"/>
    </row>
    <row r="24" spans="6:29" ht="12.75">
      <c r="F24" s="76"/>
      <c r="G24" s="76"/>
      <c r="H24" s="76"/>
      <c r="I24" s="77"/>
      <c r="J24" s="78"/>
      <c r="K24" s="78"/>
      <c r="L24" s="78"/>
      <c r="N24" s="46"/>
      <c r="O24" s="46"/>
      <c r="P24" s="46"/>
      <c r="Q24" s="46"/>
      <c r="R24"/>
      <c r="S24"/>
      <c r="T24"/>
      <c r="U24"/>
      <c r="V24"/>
      <c r="W24"/>
      <c r="AB24"/>
      <c r="AC24"/>
    </row>
    <row r="25" spans="3:29" ht="12.75">
      <c r="C25" s="3"/>
      <c r="F25" s="76"/>
      <c r="G25" s="76"/>
      <c r="H25" s="76"/>
      <c r="I25" s="79"/>
      <c r="J25" s="78"/>
      <c r="K25" s="78"/>
      <c r="L25" s="78"/>
      <c r="AB25"/>
      <c r="AC25"/>
    </row>
    <row r="26" spans="2:12" ht="12.75">
      <c r="B26" s="66"/>
      <c r="C26" s="38"/>
      <c r="F26" s="76"/>
      <c r="G26" s="76"/>
      <c r="H26" s="76"/>
      <c r="I26" s="76"/>
      <c r="J26" s="78"/>
      <c r="K26" s="78"/>
      <c r="L26" s="78"/>
    </row>
    <row r="27" spans="2:9" ht="12">
      <c r="B27" s="3"/>
      <c r="C27" s="38"/>
      <c r="F27" s="76"/>
      <c r="G27" s="76"/>
      <c r="H27" s="76"/>
      <c r="I27" s="76"/>
    </row>
    <row r="28" spans="2:12" ht="12">
      <c r="B28" s="3"/>
      <c r="C28" s="45"/>
      <c r="E28" s="76"/>
      <c r="F28" s="79"/>
      <c r="G28" s="79"/>
      <c r="H28" s="79"/>
      <c r="I28" s="76"/>
      <c r="J28" s="46"/>
      <c r="K28" s="46"/>
      <c r="L28" s="46"/>
    </row>
    <row r="29" spans="5:12" ht="12">
      <c r="E29" s="76"/>
      <c r="F29" s="76"/>
      <c r="G29" s="76"/>
      <c r="H29" s="76"/>
      <c r="I29" s="76"/>
      <c r="J29" s="46"/>
      <c r="K29" s="46"/>
      <c r="L29" s="46"/>
    </row>
    <row r="30" spans="5:12" ht="12">
      <c r="E30" s="76"/>
      <c r="F30" s="76"/>
      <c r="G30" s="76"/>
      <c r="H30" s="76"/>
      <c r="I30" s="76"/>
      <c r="J30" s="46"/>
      <c r="K30" s="46"/>
      <c r="L30" s="46"/>
    </row>
    <row r="31" ht="12">
      <c r="H31" s="76"/>
    </row>
    <row r="32" ht="12">
      <c r="H32" s="76"/>
    </row>
    <row r="33" ht="12">
      <c r="H33" s="76"/>
    </row>
  </sheetData>
  <sheetProtection/>
  <mergeCells count="2">
    <mergeCell ref="J2:N2"/>
    <mergeCell ref="O3:R3"/>
  </mergeCells>
  <printOptions/>
  <pageMargins left="0.17" right="0.17" top="0.3937007874015748" bottom="0.5118110236220472" header="0.3149606299212598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1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2.00390625" style="4" customWidth="1"/>
    <col min="2" max="2" width="2.140625" style="4" customWidth="1"/>
    <col min="3" max="3" width="9.140625" style="4" customWidth="1"/>
    <col min="4" max="4" width="8.7109375" style="4" customWidth="1"/>
    <col min="5" max="5" width="10.57421875" style="4" customWidth="1"/>
    <col min="6" max="7" width="9.7109375" style="4" customWidth="1"/>
    <col min="8" max="10" width="10.57421875" style="4" customWidth="1"/>
    <col min="11" max="12" width="9.7109375" style="4" customWidth="1"/>
    <col min="13" max="14" width="10.57421875" style="4" customWidth="1"/>
    <col min="15" max="17" width="6.00390625" style="4" customWidth="1"/>
    <col min="18" max="18" width="1.7109375" style="4" customWidth="1"/>
    <col min="19" max="19" width="2.8515625" style="4" customWidth="1"/>
    <col min="20" max="16384" width="9.140625" style="4" customWidth="1"/>
  </cols>
  <sheetData>
    <row r="1" spans="1:28" ht="33.75" customHeight="1">
      <c r="A1" s="1"/>
      <c r="B1" s="1"/>
      <c r="C1" s="2" t="s">
        <v>0</v>
      </c>
      <c r="D1" s="1"/>
      <c r="E1" s="1"/>
      <c r="F1" s="1"/>
      <c r="G1" s="1"/>
      <c r="H1" s="80"/>
      <c r="I1" s="81" t="str">
        <f>CONCATENATE("January"," - ",'[1]Pivo Mov - Mtow - Passengers'!B3)</f>
        <v>January - February</v>
      </c>
      <c r="J1" s="81"/>
      <c r="K1" s="1"/>
      <c r="L1" s="1"/>
      <c r="M1" s="1"/>
      <c r="N1" s="1"/>
      <c r="O1" s="1"/>
      <c r="P1" s="1"/>
      <c r="Q1" s="1"/>
      <c r="R1" s="3"/>
      <c r="AA1"/>
      <c r="AB1"/>
    </row>
    <row r="2" spans="1:28" ht="18" customHeight="1">
      <c r="A2" s="82"/>
      <c r="B2" s="6"/>
      <c r="C2" s="6"/>
      <c r="D2" s="7"/>
      <c r="E2" s="8" t="str">
        <f>CONCATENATE("Year to date"," ",'[1]Pivo Mov - Mtow - Passengers'!C24)</f>
        <v>Year to date 2013</v>
      </c>
      <c r="F2" s="9"/>
      <c r="G2" s="9"/>
      <c r="H2" s="9"/>
      <c r="I2" s="83"/>
      <c r="J2" s="12" t="str">
        <f>CONCATENATE("Year to date"," ",'[1]Pivo Mov - Mtow - Passengers'!U24)</f>
        <v>Year to date 2012</v>
      </c>
      <c r="K2" s="13"/>
      <c r="L2" s="13"/>
      <c r="M2" s="13"/>
      <c r="N2" s="14"/>
      <c r="O2" s="15"/>
      <c r="P2" s="16"/>
      <c r="Q2" s="17"/>
      <c r="R2" s="18"/>
      <c r="AA2"/>
      <c r="AB2"/>
    </row>
    <row r="3" spans="1:28" ht="18" customHeight="1">
      <c r="A3" s="84" t="s">
        <v>2</v>
      </c>
      <c r="B3" s="85"/>
      <c r="C3" s="85"/>
      <c r="D3" s="86"/>
      <c r="E3" s="22" t="s">
        <v>3</v>
      </c>
      <c r="F3" s="87"/>
      <c r="G3" s="24" t="s">
        <v>4</v>
      </c>
      <c r="H3" s="88"/>
      <c r="I3" s="24" t="s">
        <v>5</v>
      </c>
      <c r="J3" s="22" t="s">
        <v>3</v>
      </c>
      <c r="K3" s="87"/>
      <c r="L3" s="24" t="s">
        <v>4</v>
      </c>
      <c r="M3" s="88"/>
      <c r="N3" s="26" t="s">
        <v>5</v>
      </c>
      <c r="O3" s="27" t="s">
        <v>6</v>
      </c>
      <c r="P3" s="28"/>
      <c r="Q3" s="28"/>
      <c r="R3" s="29"/>
      <c r="AA3"/>
      <c r="AB3"/>
    </row>
    <row r="4" spans="1:28" ht="18" customHeight="1">
      <c r="A4" s="89"/>
      <c r="B4" s="17"/>
      <c r="C4" s="17"/>
      <c r="D4" s="90"/>
      <c r="E4" s="34" t="s">
        <v>5</v>
      </c>
      <c r="F4" s="35" t="s">
        <v>7</v>
      </c>
      <c r="G4" s="35" t="s">
        <v>8</v>
      </c>
      <c r="H4" s="36" t="s">
        <v>5</v>
      </c>
      <c r="I4" s="35"/>
      <c r="J4" s="34"/>
      <c r="K4" s="35" t="s">
        <v>7</v>
      </c>
      <c r="L4" s="35" t="s">
        <v>8</v>
      </c>
      <c r="M4" s="36" t="s">
        <v>5</v>
      </c>
      <c r="N4" s="36"/>
      <c r="O4" s="91" t="s">
        <v>9</v>
      </c>
      <c r="P4" s="35" t="s">
        <v>10</v>
      </c>
      <c r="Q4" s="35" t="s">
        <v>5</v>
      </c>
      <c r="R4" s="36"/>
      <c r="AA4"/>
      <c r="AB4"/>
    </row>
    <row r="5" spans="1:28" ht="12.75">
      <c r="A5" s="37"/>
      <c r="B5" s="38"/>
      <c r="C5" s="38"/>
      <c r="D5" s="39"/>
      <c r="E5" s="40"/>
      <c r="F5" s="41"/>
      <c r="G5" s="92"/>
      <c r="H5" s="40"/>
      <c r="I5" s="42"/>
      <c r="J5" s="40"/>
      <c r="K5" s="41"/>
      <c r="L5" s="41"/>
      <c r="M5" s="41"/>
      <c r="N5" s="42"/>
      <c r="O5" s="93"/>
      <c r="P5" s="43"/>
      <c r="Q5" s="44"/>
      <c r="R5" s="39"/>
      <c r="AA5"/>
      <c r="AB5"/>
    </row>
    <row r="6" spans="1:28" ht="12.75">
      <c r="A6" s="37"/>
      <c r="B6" s="45" t="s">
        <v>11</v>
      </c>
      <c r="C6" s="45"/>
      <c r="D6" s="39"/>
      <c r="E6" s="46"/>
      <c r="F6"/>
      <c r="G6"/>
      <c r="H6"/>
      <c r="I6" s="42"/>
      <c r="J6" s="46"/>
      <c r="K6" s="46"/>
      <c r="L6" s="46"/>
      <c r="M6" s="46"/>
      <c r="N6" s="42"/>
      <c r="O6" s="93"/>
      <c r="P6" s="40"/>
      <c r="Q6" s="3"/>
      <c r="R6" s="39"/>
      <c r="S6" s="46"/>
      <c r="T6" s="46"/>
      <c r="U6" s="46"/>
      <c r="V6"/>
      <c r="W6" s="46"/>
      <c r="X6" s="46"/>
      <c r="Y6" s="46"/>
      <c r="Z6" s="46"/>
      <c r="AA6"/>
      <c r="AB6"/>
    </row>
    <row r="7" spans="1:21" ht="12.75">
      <c r="A7" s="37"/>
      <c r="C7" s="38" t="s">
        <v>12</v>
      </c>
      <c r="D7" s="39"/>
      <c r="E7" s="94">
        <f>'[1]Pivo Mov - Mtow - Passengers'!H27</f>
        <v>1360808</v>
      </c>
      <c r="F7" s="94">
        <f>'[1]Pivo Mov - Mtow - Passengers'!K27</f>
        <v>986615</v>
      </c>
      <c r="G7" s="94">
        <f>SUM('[1]Pivo Mov - Mtow - Passengers'!L27:M27)</f>
        <v>352136</v>
      </c>
      <c r="H7" s="47">
        <f>SUM(F7:G7)</f>
        <v>1338751</v>
      </c>
      <c r="I7" s="48">
        <f>SUM(E7,H7)</f>
        <v>2699559</v>
      </c>
      <c r="J7" s="94">
        <f>'[1]Pivo Mov - Mtow - Passengers'!Z27</f>
        <v>1341052</v>
      </c>
      <c r="K7" s="94">
        <f>'[1]Pivo Mov - Mtow - Passengers'!AC27</f>
        <v>972618</v>
      </c>
      <c r="L7" s="94">
        <f>SUM('[1]Pivo Mov - Mtow - Passengers'!AD27:AE27)</f>
        <v>356072</v>
      </c>
      <c r="M7" s="47">
        <f>SUM(K7:L7)</f>
        <v>1328690</v>
      </c>
      <c r="N7" s="48">
        <f>SUM(J7,M7)</f>
        <v>2669742</v>
      </c>
      <c r="O7" s="49">
        <f>+E7*100/J7-100</f>
        <v>1.4731718084011618</v>
      </c>
      <c r="P7" s="50">
        <f aca="true" t="shared" si="0" ref="P7:Q9">+H7*100/M7-100</f>
        <v>0.7572119907578099</v>
      </c>
      <c r="Q7" s="50">
        <f t="shared" si="0"/>
        <v>1.1168494933218227</v>
      </c>
      <c r="R7" s="39"/>
      <c r="S7" s="46"/>
      <c r="T7"/>
      <c r="U7"/>
    </row>
    <row r="8" spans="1:21" ht="12.75">
      <c r="A8" s="37"/>
      <c r="C8" s="38" t="s">
        <v>13</v>
      </c>
      <c r="D8" s="39"/>
      <c r="E8" s="94">
        <f>'[1]Pivo Mov - Mtow - Passengers'!H28</f>
        <v>136849</v>
      </c>
      <c r="F8" s="94">
        <f>'[1]Pivo Mov - Mtow - Passengers'!K28</f>
        <v>98976</v>
      </c>
      <c r="G8" s="94">
        <f>SUM('[1]Pivo Mov - Mtow - Passengers'!L28:M28)</f>
        <v>31918</v>
      </c>
      <c r="H8" s="47">
        <f>SUM(F8:G8)</f>
        <v>130894</v>
      </c>
      <c r="I8" s="48">
        <f>SUM(E8,H8)</f>
        <v>267743</v>
      </c>
      <c r="J8" s="94">
        <f>'[1]Pivo Mov - Mtow - Passengers'!Z28</f>
        <v>164601</v>
      </c>
      <c r="K8" s="94">
        <f>'[1]Pivo Mov - Mtow - Passengers'!AC28</f>
        <v>117589</v>
      </c>
      <c r="L8" s="94">
        <f>SUM('[1]Pivo Mov - Mtow - Passengers'!AD28:AE28)</f>
        <v>42393</v>
      </c>
      <c r="M8" s="47">
        <f>SUM(K8:L8)</f>
        <v>159982</v>
      </c>
      <c r="N8" s="48">
        <f>SUM(J8,M8)</f>
        <v>324583</v>
      </c>
      <c r="O8" s="49">
        <f>+E8*100/J8-100</f>
        <v>-16.860164883566924</v>
      </c>
      <c r="P8" s="50">
        <f t="shared" si="0"/>
        <v>-18.182045480116514</v>
      </c>
      <c r="Q8" s="50">
        <f t="shared" si="0"/>
        <v>-17.51169962690591</v>
      </c>
      <c r="R8" s="39"/>
      <c r="S8" s="52"/>
      <c r="T8"/>
      <c r="U8"/>
    </row>
    <row r="9" spans="1:21" ht="12.75">
      <c r="A9" s="37"/>
      <c r="C9" s="45" t="s">
        <v>5</v>
      </c>
      <c r="D9" s="39"/>
      <c r="E9" s="95">
        <f aca="true" t="shared" si="1" ref="E9:N9">SUM(E7:E8)</f>
        <v>1497657</v>
      </c>
      <c r="F9" s="95">
        <f t="shared" si="1"/>
        <v>1085591</v>
      </c>
      <c r="G9" s="95">
        <f t="shared" si="1"/>
        <v>384054</v>
      </c>
      <c r="H9" s="53">
        <f t="shared" si="1"/>
        <v>1469645</v>
      </c>
      <c r="I9" s="54">
        <f t="shared" si="1"/>
        <v>2967302</v>
      </c>
      <c r="J9" s="95">
        <f t="shared" si="1"/>
        <v>1505653</v>
      </c>
      <c r="K9" s="95">
        <f t="shared" si="1"/>
        <v>1090207</v>
      </c>
      <c r="L9" s="95">
        <f t="shared" si="1"/>
        <v>398465</v>
      </c>
      <c r="M9" s="53">
        <f t="shared" si="1"/>
        <v>1488672</v>
      </c>
      <c r="N9" s="54">
        <f t="shared" si="1"/>
        <v>2994325</v>
      </c>
      <c r="O9" s="55">
        <f>+E9*100/J9-100</f>
        <v>-0.531065258728276</v>
      </c>
      <c r="P9" s="56">
        <f t="shared" si="0"/>
        <v>-1.2781190215171705</v>
      </c>
      <c r="Q9" s="56">
        <f t="shared" si="0"/>
        <v>-0.9024738463593565</v>
      </c>
      <c r="R9" s="39"/>
      <c r="S9" s="46"/>
      <c r="T9"/>
      <c r="U9"/>
    </row>
    <row r="10" spans="1:21" ht="7.5" customHeight="1">
      <c r="A10" s="37"/>
      <c r="B10" s="38"/>
      <c r="C10" s="38"/>
      <c r="D10" s="39"/>
      <c r="E10" s="46"/>
      <c r="F10" s="46"/>
      <c r="G10" s="46"/>
      <c r="H10" s="40"/>
      <c r="I10" s="42"/>
      <c r="J10" s="46"/>
      <c r="K10" s="46"/>
      <c r="L10" s="46"/>
      <c r="M10" s="46"/>
      <c r="N10" s="42"/>
      <c r="O10" s="57"/>
      <c r="P10" s="58"/>
      <c r="Q10" s="58"/>
      <c r="R10" s="39"/>
      <c r="S10" s="46"/>
      <c r="T10"/>
      <c r="U10"/>
    </row>
    <row r="11" spans="1:21" ht="12.75">
      <c r="A11" s="37"/>
      <c r="B11" s="45" t="s">
        <v>18</v>
      </c>
      <c r="C11" s="45"/>
      <c r="D11" s="39"/>
      <c r="E11" s="46"/>
      <c r="F11"/>
      <c r="G11"/>
      <c r="H11" s="40"/>
      <c r="I11" s="42"/>
      <c r="J11" s="46"/>
      <c r="K11"/>
      <c r="L11"/>
      <c r="M11"/>
      <c r="N11" s="42"/>
      <c r="O11" s="57"/>
      <c r="P11" s="58"/>
      <c r="Q11" s="58"/>
      <c r="R11" s="39"/>
      <c r="S11" s="46"/>
      <c r="T11"/>
      <c r="U11"/>
    </row>
    <row r="12" spans="1:21" ht="12.75">
      <c r="A12" s="37"/>
      <c r="B12" s="60" t="s">
        <v>15</v>
      </c>
      <c r="C12" s="45"/>
      <c r="D12" s="39"/>
      <c r="E12" s="46"/>
      <c r="F12"/>
      <c r="G12"/>
      <c r="H12" s="40"/>
      <c r="I12" s="42"/>
      <c r="J12" s="46"/>
      <c r="K12"/>
      <c r="L12"/>
      <c r="M12"/>
      <c r="N12" s="42"/>
      <c r="O12" s="57"/>
      <c r="P12" s="58"/>
      <c r="Q12" s="58"/>
      <c r="R12" s="39"/>
      <c r="S12" s="46"/>
      <c r="T12"/>
      <c r="U12"/>
    </row>
    <row r="13" spans="1:21" ht="12.75">
      <c r="A13" s="37"/>
      <c r="C13" s="38" t="s">
        <v>12</v>
      </c>
      <c r="D13" s="39"/>
      <c r="E13" s="94">
        <f>'[1]Pivo Mov - Mtow - Passengers'!H30</f>
        <v>100637</v>
      </c>
      <c r="F13" s="94">
        <f>'[1]Pivo Mov - Mtow - Passengers'!K30</f>
        <v>96996</v>
      </c>
      <c r="G13" s="94">
        <f>SUM('[1]Pivo Mov - Mtow - Passengers'!L30:M30)</f>
        <v>4148</v>
      </c>
      <c r="H13" s="47">
        <f>SUM(F13:G13)</f>
        <v>101144</v>
      </c>
      <c r="I13" s="48">
        <f>SUM(E13,H13)</f>
        <v>201781</v>
      </c>
      <c r="J13" s="94">
        <f>'[1]Pivo Mov - Mtow - Passengers'!Z30</f>
        <v>99057</v>
      </c>
      <c r="K13" s="94">
        <f>'[1]Pivo Mov - Mtow - Passengers'!AC30</f>
        <v>95260</v>
      </c>
      <c r="L13" s="94">
        <f>SUM('[1]Pivo Mov - Mtow - Passengers'!AD30:AE30)</f>
        <v>5637</v>
      </c>
      <c r="M13" s="47">
        <f>SUM(K13:L13)</f>
        <v>100897</v>
      </c>
      <c r="N13" s="48">
        <f>SUM(J13,M13)</f>
        <v>199954</v>
      </c>
      <c r="O13" s="49">
        <f>+E13*100/J13-100</f>
        <v>1.5950412388826578</v>
      </c>
      <c r="P13" s="50">
        <f aca="true" t="shared" si="2" ref="P13:Q15">+H13*100/M13-100</f>
        <v>0.2448041071587852</v>
      </c>
      <c r="Q13" s="50">
        <f t="shared" si="2"/>
        <v>0.9137101533352734</v>
      </c>
      <c r="R13" s="39"/>
      <c r="S13" s="46"/>
      <c r="T13"/>
      <c r="U13"/>
    </row>
    <row r="14" spans="1:21" ht="12.75">
      <c r="A14" s="37"/>
      <c r="C14" s="38" t="s">
        <v>13</v>
      </c>
      <c r="D14" s="39"/>
      <c r="E14" s="94">
        <f>'[1]Pivo Mov - Mtow - Passengers'!H31</f>
        <v>2953</v>
      </c>
      <c r="F14" s="94">
        <f>'[1]Pivo Mov - Mtow - Passengers'!K31</f>
        <v>2874</v>
      </c>
      <c r="G14" s="94">
        <f>SUM('[1]Pivo Mov - Mtow - Passengers'!L31:M31)</f>
        <v>576</v>
      </c>
      <c r="H14" s="47">
        <f>SUM(F14:G14)</f>
        <v>3450</v>
      </c>
      <c r="I14" s="48">
        <f>SUM(E14,H14)</f>
        <v>6403</v>
      </c>
      <c r="J14" s="94">
        <f>'[1]Pivo Mov - Mtow - Passengers'!Z31</f>
        <v>5536</v>
      </c>
      <c r="K14" s="94">
        <f>'[1]Pivo Mov - Mtow - Passengers'!AC31</f>
        <v>3596</v>
      </c>
      <c r="L14" s="94">
        <f>SUM('[1]Pivo Mov - Mtow - Passengers'!AD31:AE31)</f>
        <v>458</v>
      </c>
      <c r="M14" s="47">
        <f>SUM(K14:L14)</f>
        <v>4054</v>
      </c>
      <c r="N14" s="48">
        <f>SUM(J14,M14)</f>
        <v>9590</v>
      </c>
      <c r="O14" s="49">
        <f>+E14*100/J14-100</f>
        <v>-46.658236994219656</v>
      </c>
      <c r="P14" s="50">
        <f t="shared" si="2"/>
        <v>-14.898865318204244</v>
      </c>
      <c r="Q14" s="50">
        <f t="shared" si="2"/>
        <v>-33.2325338894682</v>
      </c>
      <c r="R14" s="39"/>
      <c r="S14" s="52"/>
      <c r="T14"/>
      <c r="U14"/>
    </row>
    <row r="15" spans="1:21" ht="12.75">
      <c r="A15" s="37"/>
      <c r="C15" s="45" t="s">
        <v>5</v>
      </c>
      <c r="D15" s="39"/>
      <c r="E15" s="96">
        <f aca="true" t="shared" si="3" ref="E15:N15">SUM(E13:E14)</f>
        <v>103590</v>
      </c>
      <c r="F15" s="95">
        <f t="shared" si="3"/>
        <v>99870</v>
      </c>
      <c r="G15" s="95">
        <f t="shared" si="3"/>
        <v>4724</v>
      </c>
      <c r="H15" s="64">
        <f t="shared" si="3"/>
        <v>104594</v>
      </c>
      <c r="I15" s="65">
        <f t="shared" si="3"/>
        <v>208184</v>
      </c>
      <c r="J15" s="96">
        <f t="shared" si="3"/>
        <v>104593</v>
      </c>
      <c r="K15" s="95">
        <f t="shared" si="3"/>
        <v>98856</v>
      </c>
      <c r="L15" s="95">
        <f t="shared" si="3"/>
        <v>6095</v>
      </c>
      <c r="M15" s="64">
        <f t="shared" si="3"/>
        <v>104951</v>
      </c>
      <c r="N15" s="64">
        <f t="shared" si="3"/>
        <v>209544</v>
      </c>
      <c r="O15" s="55">
        <f>+E15*100/J15-100</f>
        <v>-0.9589551882057066</v>
      </c>
      <c r="P15" s="56">
        <f t="shared" si="2"/>
        <v>-0.34015874074567876</v>
      </c>
      <c r="Q15" s="56">
        <f t="shared" si="2"/>
        <v>-0.6490283663574274</v>
      </c>
      <c r="R15" s="39"/>
      <c r="S15" s="46"/>
      <c r="T15"/>
      <c r="U15"/>
    </row>
    <row r="16" spans="1:21" ht="7.5" customHeight="1">
      <c r="A16" s="37"/>
      <c r="B16" s="38"/>
      <c r="C16" s="38"/>
      <c r="D16" s="39"/>
      <c r="E16" s="46"/>
      <c r="F16" s="46"/>
      <c r="G16" s="46"/>
      <c r="H16" s="97"/>
      <c r="I16" s="42"/>
      <c r="J16" s="46"/>
      <c r="K16" s="46"/>
      <c r="L16" s="46"/>
      <c r="M16" s="46"/>
      <c r="N16" s="42"/>
      <c r="O16" s="98"/>
      <c r="P16" s="99"/>
      <c r="Q16" s="99"/>
      <c r="R16" s="39"/>
      <c r="S16" s="46"/>
      <c r="T16"/>
      <c r="U16"/>
    </row>
    <row r="17" spans="1:21" ht="12.75">
      <c r="A17" s="37"/>
      <c r="B17" s="66" t="s">
        <v>16</v>
      </c>
      <c r="C17" s="38"/>
      <c r="D17" s="39"/>
      <c r="E17" s="46"/>
      <c r="F17" s="46"/>
      <c r="G17" s="46"/>
      <c r="H17" s="100"/>
      <c r="I17" s="42"/>
      <c r="J17" s="46"/>
      <c r="K17" s="46"/>
      <c r="L17" s="46"/>
      <c r="M17" s="100"/>
      <c r="N17" s="42"/>
      <c r="O17" s="93"/>
      <c r="P17" s="40"/>
      <c r="Q17" s="101"/>
      <c r="R17" s="39"/>
      <c r="S17" s="46"/>
      <c r="T17"/>
      <c r="U17"/>
    </row>
    <row r="18" spans="1:21" ht="12.75">
      <c r="A18" s="37"/>
      <c r="C18" s="38" t="s">
        <v>12</v>
      </c>
      <c r="D18" s="39"/>
      <c r="E18" s="47">
        <f aca="true" t="shared" si="4" ref="E18:H19">SUM(E7,E13)</f>
        <v>1461445</v>
      </c>
      <c r="F18" s="47">
        <f t="shared" si="4"/>
        <v>1083611</v>
      </c>
      <c r="G18" s="47">
        <f t="shared" si="4"/>
        <v>356284</v>
      </c>
      <c r="H18" s="47">
        <f t="shared" si="4"/>
        <v>1439895</v>
      </c>
      <c r="I18" s="48">
        <f>SUM(E18,H18)</f>
        <v>2901340</v>
      </c>
      <c r="J18" s="47">
        <f aca="true" t="shared" si="5" ref="J18:M19">SUM(J7,J13)</f>
        <v>1440109</v>
      </c>
      <c r="K18" s="47">
        <f t="shared" si="5"/>
        <v>1067878</v>
      </c>
      <c r="L18" s="47">
        <f t="shared" si="5"/>
        <v>361709</v>
      </c>
      <c r="M18" s="47">
        <f t="shared" si="5"/>
        <v>1429587</v>
      </c>
      <c r="N18" s="48">
        <f>SUM(J18,M18)</f>
        <v>2869696</v>
      </c>
      <c r="O18" s="49">
        <f>+E18*100/J18-100</f>
        <v>1.481554521220275</v>
      </c>
      <c r="P18" s="50">
        <f aca="true" t="shared" si="6" ref="P18:Q20">+H18*100/M18-100</f>
        <v>0.7210474073980748</v>
      </c>
      <c r="Q18" s="50">
        <f t="shared" si="6"/>
        <v>1.1026951983764093</v>
      </c>
      <c r="R18" s="102"/>
      <c r="S18" s="46"/>
      <c r="T18"/>
      <c r="U18"/>
    </row>
    <row r="19" spans="1:21" ht="12.75">
      <c r="A19" s="37"/>
      <c r="C19" s="38" t="s">
        <v>13</v>
      </c>
      <c r="D19" s="39"/>
      <c r="E19" s="47">
        <f t="shared" si="4"/>
        <v>139802</v>
      </c>
      <c r="F19" s="47">
        <f t="shared" si="4"/>
        <v>101850</v>
      </c>
      <c r="G19" s="47">
        <f t="shared" si="4"/>
        <v>32494</v>
      </c>
      <c r="H19" s="47">
        <f t="shared" si="4"/>
        <v>134344</v>
      </c>
      <c r="I19" s="48">
        <f>SUM(E19,H19)</f>
        <v>274146</v>
      </c>
      <c r="J19" s="47">
        <f t="shared" si="5"/>
        <v>170137</v>
      </c>
      <c r="K19" s="47">
        <f t="shared" si="5"/>
        <v>121185</v>
      </c>
      <c r="L19" s="47">
        <f t="shared" si="5"/>
        <v>42851</v>
      </c>
      <c r="M19" s="47">
        <f t="shared" si="5"/>
        <v>164036</v>
      </c>
      <c r="N19" s="48">
        <f>SUM(J19,M19)</f>
        <v>334173</v>
      </c>
      <c r="O19" s="49">
        <f>+E19*100/J19-100</f>
        <v>-17.82974896700894</v>
      </c>
      <c r="P19" s="50">
        <f t="shared" si="6"/>
        <v>-18.100904679460612</v>
      </c>
      <c r="Q19" s="50">
        <f t="shared" si="6"/>
        <v>-17.96285157687784</v>
      </c>
      <c r="R19" s="102"/>
      <c r="S19" s="52"/>
      <c r="T19"/>
      <c r="U19"/>
    </row>
    <row r="20" spans="1:21" ht="12.75">
      <c r="A20" s="37"/>
      <c r="C20" s="45" t="s">
        <v>5</v>
      </c>
      <c r="D20" s="68"/>
      <c r="E20" s="53">
        <f aca="true" t="shared" si="7" ref="E20:N20">SUM(E18:E19)</f>
        <v>1601247</v>
      </c>
      <c r="F20" s="53">
        <f t="shared" si="7"/>
        <v>1185461</v>
      </c>
      <c r="G20" s="53">
        <f t="shared" si="7"/>
        <v>388778</v>
      </c>
      <c r="H20" s="53">
        <f t="shared" si="7"/>
        <v>1574239</v>
      </c>
      <c r="I20" s="54">
        <f t="shared" si="7"/>
        <v>3175486</v>
      </c>
      <c r="J20" s="53">
        <f t="shared" si="7"/>
        <v>1610246</v>
      </c>
      <c r="K20" s="53">
        <f t="shared" si="7"/>
        <v>1189063</v>
      </c>
      <c r="L20" s="53">
        <f t="shared" si="7"/>
        <v>404560</v>
      </c>
      <c r="M20" s="53">
        <f t="shared" si="7"/>
        <v>1593623</v>
      </c>
      <c r="N20" s="53">
        <f t="shared" si="7"/>
        <v>3203869</v>
      </c>
      <c r="O20" s="55">
        <f>+E20*100/J20-100</f>
        <v>-0.5588587085451593</v>
      </c>
      <c r="P20" s="56">
        <f t="shared" si="6"/>
        <v>-1.2163479066253444</v>
      </c>
      <c r="Q20" s="56">
        <f t="shared" si="6"/>
        <v>-0.8858976443793409</v>
      </c>
      <c r="R20" s="102"/>
      <c r="S20" s="46"/>
      <c r="T20"/>
      <c r="U20"/>
    </row>
    <row r="21" spans="1:21" ht="12.75">
      <c r="A21" s="69"/>
      <c r="B21" s="70"/>
      <c r="C21" s="70"/>
      <c r="D21" s="71"/>
      <c r="E21" s="72"/>
      <c r="F21" s="72"/>
      <c r="G21" s="72"/>
      <c r="H21" s="72"/>
      <c r="I21" s="73"/>
      <c r="J21" s="72"/>
      <c r="K21" s="72"/>
      <c r="L21" s="72"/>
      <c r="M21" s="72"/>
      <c r="N21" s="73"/>
      <c r="O21" s="69"/>
      <c r="P21" s="103"/>
      <c r="Q21" s="103"/>
      <c r="R21" s="71"/>
      <c r="S21" s="46"/>
      <c r="T21"/>
      <c r="U21"/>
    </row>
    <row r="22" spans="2:28" ht="12.75">
      <c r="B22" s="38"/>
      <c r="C22" s="38"/>
      <c r="E22" s="46"/>
      <c r="F22" s="76"/>
      <c r="G22" s="104"/>
      <c r="H22" s="46"/>
      <c r="I22" s="46"/>
      <c r="J22" s="46"/>
      <c r="K22" s="76"/>
      <c r="L22" s="104"/>
      <c r="M22" s="46"/>
      <c r="N22" s="46"/>
      <c r="S22"/>
      <c r="T22" s="51"/>
      <c r="U22"/>
      <c r="V22"/>
      <c r="AA22"/>
      <c r="AB22"/>
    </row>
    <row r="23" spans="1:28" ht="12.75">
      <c r="A23" s="75" t="s">
        <v>17</v>
      </c>
      <c r="F23" s="76"/>
      <c r="G23" s="104"/>
      <c r="K23" s="76"/>
      <c r="L23" s="104"/>
      <c r="S23"/>
      <c r="T23" s="51"/>
      <c r="U23"/>
      <c r="V23"/>
      <c r="AA23"/>
      <c r="AB23"/>
    </row>
    <row r="24" spans="6:28" ht="12.75">
      <c r="F24" s="76"/>
      <c r="G24" s="104"/>
      <c r="H24" s="46"/>
      <c r="I24" s="46"/>
      <c r="J24" s="105"/>
      <c r="K24" s="76"/>
      <c r="L24" s="104"/>
      <c r="N24" s="46"/>
      <c r="S24"/>
      <c r="T24"/>
      <c r="U24"/>
      <c r="V24"/>
      <c r="AA24"/>
      <c r="AB24"/>
    </row>
    <row r="25" spans="2:28" ht="12.75">
      <c r="B25" s="106"/>
      <c r="AA25"/>
      <c r="AB25"/>
    </row>
    <row r="26" spans="3:28" ht="12.75">
      <c r="C26" s="38"/>
      <c r="E26" s="76"/>
      <c r="F26" s="76"/>
      <c r="G26" s="76"/>
      <c r="H26" s="76"/>
      <c r="I26" s="76"/>
      <c r="AA26"/>
      <c r="AB26"/>
    </row>
    <row r="27" spans="3:28" ht="12.75">
      <c r="C27" s="38"/>
      <c r="E27" s="76"/>
      <c r="F27" s="76"/>
      <c r="G27" s="76"/>
      <c r="H27" s="76"/>
      <c r="I27" s="76"/>
      <c r="AA27"/>
      <c r="AB27"/>
    </row>
    <row r="28" spans="3:28" ht="12.75">
      <c r="C28" s="45"/>
      <c r="E28" s="76"/>
      <c r="F28" s="76"/>
      <c r="G28" s="76"/>
      <c r="H28" s="76"/>
      <c r="I28" s="76"/>
      <c r="AA28"/>
      <c r="AB28"/>
    </row>
    <row r="29" spans="8:28" ht="12.75">
      <c r="H29" s="76"/>
      <c r="AA29"/>
      <c r="AB29"/>
    </row>
    <row r="30" spans="8:28" ht="12.75">
      <c r="H30" s="76"/>
      <c r="AA30"/>
      <c r="AB30"/>
    </row>
    <row r="31" ht="12">
      <c r="H31" s="76"/>
    </row>
  </sheetData>
  <sheetProtection/>
  <mergeCells count="3">
    <mergeCell ref="I1:J1"/>
    <mergeCell ref="J2:N2"/>
    <mergeCell ref="O3:R3"/>
  </mergeCells>
  <printOptions/>
  <pageMargins left="0.17" right="0.17" top="0.3937007874015748" bottom="0.5118110236220472" header="0.3149606299212598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B32"/>
  <sheetViews>
    <sheetView showGridLines="0" zoomScalePageLayoutView="0" workbookViewId="0" topLeftCell="A1">
      <selection activeCell="J43" sqref="J43"/>
    </sheetView>
  </sheetViews>
  <sheetFormatPr defaultColWidth="9.140625" defaultRowHeight="12.75"/>
  <cols>
    <col min="1" max="1" width="2.421875" style="4" customWidth="1"/>
    <col min="2" max="2" width="2.57421875" style="4" customWidth="1"/>
    <col min="3" max="4" width="2.00390625" style="4" customWidth="1"/>
    <col min="5" max="5" width="13.140625" style="4" customWidth="1"/>
    <col min="6" max="6" width="6.57421875" style="4" customWidth="1"/>
    <col min="7" max="8" width="9.00390625" style="4" customWidth="1"/>
    <col min="9" max="9" width="7.421875" style="4" customWidth="1"/>
    <col min="10" max="11" width="9.140625" style="4" customWidth="1"/>
    <col min="12" max="12" width="7.421875" style="4" customWidth="1"/>
    <col min="13" max="13" width="1.1484375" style="4" customWidth="1"/>
    <col min="14" max="15" width="10.00390625" style="4" customWidth="1"/>
    <col min="16" max="16" width="7.421875" style="4" customWidth="1"/>
    <col min="17" max="18" width="10.00390625" style="4" customWidth="1"/>
    <col min="19" max="19" width="7.140625" style="4" customWidth="1"/>
    <col min="20" max="20" width="2.8515625" style="4" customWidth="1"/>
    <col min="21" max="21" width="2.28125" style="4" customWidth="1"/>
    <col min="22" max="22" width="8.140625" style="4" customWidth="1"/>
    <col min="23" max="16384" width="9.140625" style="4" customWidth="1"/>
  </cols>
  <sheetData>
    <row r="1" spans="2:28" s="4" customFormat="1" ht="33.75" customHeight="1">
      <c r="B1" s="1"/>
      <c r="C1" s="1"/>
      <c r="D1" s="1"/>
      <c r="E1" s="2" t="s">
        <v>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3"/>
      <c r="AA1"/>
      <c r="AB1"/>
    </row>
    <row r="2" spans="2:20" ht="18" customHeight="1">
      <c r="B2" s="107"/>
      <c r="C2" s="108"/>
      <c r="D2" s="108"/>
      <c r="E2" s="108"/>
      <c r="F2" s="109"/>
      <c r="G2" s="110" t="s">
        <v>20</v>
      </c>
      <c r="H2" s="111"/>
      <c r="I2" s="6"/>
      <c r="J2" s="111"/>
      <c r="K2" s="6"/>
      <c r="L2" s="6"/>
      <c r="M2" s="112"/>
      <c r="N2" s="113" t="s">
        <v>21</v>
      </c>
      <c r="O2" s="111"/>
      <c r="P2" s="111"/>
      <c r="Q2" s="111"/>
      <c r="R2" s="114"/>
      <c r="S2" s="115"/>
      <c r="T2" s="116"/>
    </row>
    <row r="3" spans="2:20" ht="18" customHeight="1">
      <c r="B3" s="117" t="s">
        <v>22</v>
      </c>
      <c r="C3" s="118"/>
      <c r="D3" s="118"/>
      <c r="E3" s="118"/>
      <c r="F3" s="119"/>
      <c r="G3" s="120" t="s">
        <v>36</v>
      </c>
      <c r="H3" s="121"/>
      <c r="I3" s="122"/>
      <c r="J3" s="123" t="s">
        <v>23</v>
      </c>
      <c r="K3" s="85"/>
      <c r="L3" s="85"/>
      <c r="M3" s="124"/>
      <c r="N3" s="125" t="s">
        <v>36</v>
      </c>
      <c r="O3" s="121"/>
      <c r="P3" s="122"/>
      <c r="Q3" s="123" t="s">
        <v>23</v>
      </c>
      <c r="R3" s="85"/>
      <c r="S3" s="86"/>
      <c r="T3" s="116"/>
    </row>
    <row r="4" spans="2:21" ht="18" customHeight="1">
      <c r="B4" s="126"/>
      <c r="C4" s="127"/>
      <c r="D4" s="127"/>
      <c r="E4" s="127"/>
      <c r="F4" s="128"/>
      <c r="G4" s="129" t="s">
        <v>37</v>
      </c>
      <c r="H4" s="130" t="s">
        <v>38</v>
      </c>
      <c r="I4" s="36" t="s">
        <v>24</v>
      </c>
      <c r="J4" s="130" t="s">
        <v>37</v>
      </c>
      <c r="K4" s="130" t="s">
        <v>38</v>
      </c>
      <c r="L4" s="35" t="s">
        <v>24</v>
      </c>
      <c r="M4" s="131"/>
      <c r="N4" s="130" t="s">
        <v>37</v>
      </c>
      <c r="O4" s="130" t="s">
        <v>38</v>
      </c>
      <c r="P4" s="35" t="s">
        <v>24</v>
      </c>
      <c r="Q4" s="129" t="s">
        <v>37</v>
      </c>
      <c r="R4" s="130" t="s">
        <v>38</v>
      </c>
      <c r="S4" s="36" t="s">
        <v>24</v>
      </c>
      <c r="T4" s="132"/>
      <c r="U4" s="133"/>
    </row>
    <row r="5" spans="2:20" ht="12">
      <c r="B5" s="37"/>
      <c r="C5" s="3"/>
      <c r="D5" s="38"/>
      <c r="E5" s="38"/>
      <c r="F5" s="39"/>
      <c r="G5" s="134"/>
      <c r="H5" s="135"/>
      <c r="I5" s="136"/>
      <c r="J5" s="137"/>
      <c r="K5" s="137"/>
      <c r="L5" s="138"/>
      <c r="M5" s="139"/>
      <c r="N5" s="140"/>
      <c r="O5" s="140"/>
      <c r="P5" s="138"/>
      <c r="Q5" s="140"/>
      <c r="R5" s="140"/>
      <c r="S5" s="138"/>
      <c r="T5" s="141"/>
    </row>
    <row r="6" spans="2:20" ht="12">
      <c r="B6" s="37"/>
      <c r="C6" s="3"/>
      <c r="D6" s="45" t="s">
        <v>11</v>
      </c>
      <c r="E6" s="45"/>
      <c r="F6" s="39"/>
      <c r="G6" s="134"/>
      <c r="H6" s="142"/>
      <c r="I6" s="143"/>
      <c r="J6" s="144"/>
      <c r="L6" s="138"/>
      <c r="M6" s="139"/>
      <c r="N6" s="140"/>
      <c r="O6" s="140"/>
      <c r="P6" s="138"/>
      <c r="Q6" s="140"/>
      <c r="R6" s="140"/>
      <c r="S6" s="138"/>
      <c r="T6" s="141"/>
    </row>
    <row r="7" spans="2:20" ht="12">
      <c r="B7" s="37"/>
      <c r="C7" s="3"/>
      <c r="E7" s="38" t="s">
        <v>12</v>
      </c>
      <c r="F7" s="39"/>
      <c r="G7" s="145">
        <v>14600</v>
      </c>
      <c r="H7" s="146">
        <v>15309</v>
      </c>
      <c r="I7" s="147">
        <v>-4.631262655954016</v>
      </c>
      <c r="J7" s="146">
        <v>29545</v>
      </c>
      <c r="K7" s="146">
        <v>30372</v>
      </c>
      <c r="L7" s="147">
        <v>-2.722902673515082</v>
      </c>
      <c r="M7" s="148"/>
      <c r="N7" s="149">
        <v>511465212</v>
      </c>
      <c r="O7" s="149">
        <v>527053357</v>
      </c>
      <c r="P7" s="147">
        <v>-2.9576028295746126</v>
      </c>
      <c r="Q7" s="150">
        <v>1042152217</v>
      </c>
      <c r="R7" s="150">
        <v>1055978353</v>
      </c>
      <c r="S7" s="147">
        <v>-1.309320021638738</v>
      </c>
      <c r="T7" s="151"/>
    </row>
    <row r="8" spans="2:20" ht="12">
      <c r="B8" s="37"/>
      <c r="C8" s="3"/>
      <c r="E8" s="38" t="s">
        <v>13</v>
      </c>
      <c r="F8" s="39"/>
      <c r="G8" s="145">
        <v>1885</v>
      </c>
      <c r="H8" s="146">
        <v>2712</v>
      </c>
      <c r="I8" s="147">
        <v>-30.494100294985248</v>
      </c>
      <c r="J8" s="146">
        <v>3892</v>
      </c>
      <c r="K8" s="146">
        <v>5641</v>
      </c>
      <c r="L8" s="147">
        <v>-31.005140932458787</v>
      </c>
      <c r="M8" s="148"/>
      <c r="N8" s="149">
        <v>47721761</v>
      </c>
      <c r="O8" s="149">
        <v>54710710</v>
      </c>
      <c r="P8" s="147">
        <v>-12.774370868153607</v>
      </c>
      <c r="Q8" s="150">
        <v>99703711</v>
      </c>
      <c r="R8" s="150">
        <v>111708908</v>
      </c>
      <c r="S8" s="147">
        <v>-10.746857358949391</v>
      </c>
      <c r="T8" s="151"/>
    </row>
    <row r="9" spans="2:20" ht="12.75">
      <c r="B9" s="37"/>
      <c r="C9" s="3"/>
      <c r="D9"/>
      <c r="E9" s="45" t="s">
        <v>5</v>
      </c>
      <c r="F9" s="39"/>
      <c r="G9" s="152">
        <v>16485</v>
      </c>
      <c r="H9" s="153">
        <v>18021</v>
      </c>
      <c r="I9" s="154">
        <v>-8.523389379057766</v>
      </c>
      <c r="J9" s="153">
        <v>33437</v>
      </c>
      <c r="K9" s="153">
        <v>36013</v>
      </c>
      <c r="L9" s="154">
        <v>-7.152972537694724</v>
      </c>
      <c r="M9" s="155"/>
      <c r="N9" s="156">
        <v>559186973</v>
      </c>
      <c r="O9" s="156">
        <v>581764067</v>
      </c>
      <c r="P9" s="154">
        <v>-3.8807989837571055</v>
      </c>
      <c r="Q9" s="157">
        <v>1141855928</v>
      </c>
      <c r="R9" s="157">
        <v>1167687261</v>
      </c>
      <c r="S9" s="154">
        <v>-2.2121790536515973</v>
      </c>
      <c r="T9" s="158"/>
    </row>
    <row r="10" spans="2:20" ht="8.25" customHeight="1">
      <c r="B10" s="37"/>
      <c r="C10" s="3"/>
      <c r="D10" s="38"/>
      <c r="E10" s="38"/>
      <c r="F10" s="39"/>
      <c r="G10" s="159"/>
      <c r="H10" s="160"/>
      <c r="I10" s="143"/>
      <c r="J10" s="160"/>
      <c r="K10" s="160"/>
      <c r="L10" s="143"/>
      <c r="M10" s="148"/>
      <c r="N10" s="161"/>
      <c r="O10" s="161"/>
      <c r="P10" s="143"/>
      <c r="Q10" s="162"/>
      <c r="R10" s="162"/>
      <c r="S10" s="143"/>
      <c r="T10" s="163"/>
    </row>
    <row r="11" spans="2:20" ht="12.75">
      <c r="B11" s="164" t="s">
        <v>25</v>
      </c>
      <c r="C11" s="45"/>
      <c r="D11" s="45"/>
      <c r="E11" s="45"/>
      <c r="F11" s="39"/>
      <c r="G11" s="159"/>
      <c r="H11" s="160"/>
      <c r="I11" s="143"/>
      <c r="J11" s="160"/>
      <c r="K11" s="160"/>
      <c r="L11" s="143"/>
      <c r="M11" s="148"/>
      <c r="N11" s="161"/>
      <c r="O11" s="161"/>
      <c r="P11" s="143"/>
      <c r="Q11" s="162"/>
      <c r="R11" s="162"/>
      <c r="S11" s="143"/>
      <c r="T11" s="165"/>
    </row>
    <row r="12" spans="2:20" ht="12">
      <c r="B12" s="37"/>
      <c r="C12" s="3"/>
      <c r="E12" s="38" t="s">
        <v>12</v>
      </c>
      <c r="F12" s="39"/>
      <c r="G12" s="145">
        <v>881</v>
      </c>
      <c r="H12" s="146">
        <v>915</v>
      </c>
      <c r="I12" s="147">
        <v>-3.715846994535521</v>
      </c>
      <c r="J12" s="146">
        <v>1731</v>
      </c>
      <c r="K12" s="146">
        <v>1797</v>
      </c>
      <c r="L12" s="147">
        <v>-3.6727879799666074</v>
      </c>
      <c r="M12" s="148"/>
      <c r="N12" s="149">
        <v>34321005</v>
      </c>
      <c r="O12" s="149">
        <v>36077810</v>
      </c>
      <c r="P12" s="147">
        <v>-4.86948902940616</v>
      </c>
      <c r="Q12" s="149">
        <v>69675510</v>
      </c>
      <c r="R12" s="149">
        <v>71240298</v>
      </c>
      <c r="S12" s="147">
        <v>-2.19649277716385</v>
      </c>
      <c r="T12" s="151"/>
    </row>
    <row r="13" spans="2:20" ht="12">
      <c r="B13" s="37"/>
      <c r="C13" s="3"/>
      <c r="E13" s="38" t="s">
        <v>13</v>
      </c>
      <c r="F13" s="39"/>
      <c r="G13" s="145">
        <v>155</v>
      </c>
      <c r="H13" s="146">
        <v>207</v>
      </c>
      <c r="I13" s="147">
        <v>-25.120772946859905</v>
      </c>
      <c r="J13" s="146">
        <v>304</v>
      </c>
      <c r="K13" s="146">
        <v>400</v>
      </c>
      <c r="L13" s="147">
        <v>-24</v>
      </c>
      <c r="M13" s="148"/>
      <c r="N13" s="149">
        <v>3583037</v>
      </c>
      <c r="O13" s="149">
        <v>5417423</v>
      </c>
      <c r="P13" s="147">
        <v>-33.86085967442454</v>
      </c>
      <c r="Q13" s="149">
        <v>7138855</v>
      </c>
      <c r="R13" s="149">
        <v>10397856</v>
      </c>
      <c r="S13" s="147">
        <v>-31.343009558893677</v>
      </c>
      <c r="T13" s="151"/>
    </row>
    <row r="14" spans="2:20" ht="12.75">
      <c r="B14" s="37"/>
      <c r="C14" s="3"/>
      <c r="D14"/>
      <c r="E14" s="45" t="s">
        <v>5</v>
      </c>
      <c r="F14" s="39"/>
      <c r="G14" s="152">
        <v>1036</v>
      </c>
      <c r="H14" s="153">
        <v>1122</v>
      </c>
      <c r="I14" s="154">
        <v>-7.664884135472372</v>
      </c>
      <c r="J14" s="153">
        <v>2035</v>
      </c>
      <c r="K14" s="153">
        <v>2197</v>
      </c>
      <c r="L14" s="154">
        <v>-7.373691397360038</v>
      </c>
      <c r="M14" s="155"/>
      <c r="N14" s="156">
        <v>37904042</v>
      </c>
      <c r="O14" s="156">
        <v>41495233</v>
      </c>
      <c r="P14" s="154">
        <v>-8.65446640581582</v>
      </c>
      <c r="Q14" s="156">
        <v>76814365</v>
      </c>
      <c r="R14" s="156">
        <v>81638154</v>
      </c>
      <c r="S14" s="154">
        <v>-5.908743355465873</v>
      </c>
      <c r="T14" s="158"/>
    </row>
    <row r="15" spans="2:20" ht="8.25" customHeight="1">
      <c r="B15" s="37"/>
      <c r="C15" s="3"/>
      <c r="D15" s="38"/>
      <c r="E15" s="38"/>
      <c r="F15" s="39"/>
      <c r="G15" s="159"/>
      <c r="H15" s="160"/>
      <c r="I15" s="143"/>
      <c r="J15" s="160"/>
      <c r="K15" s="160"/>
      <c r="L15" s="143"/>
      <c r="M15" s="148"/>
      <c r="N15" s="161"/>
      <c r="O15" s="161"/>
      <c r="P15" s="143"/>
      <c r="Q15" s="162"/>
      <c r="R15" s="162"/>
      <c r="S15" s="143"/>
      <c r="T15" s="163"/>
    </row>
    <row r="16" spans="2:20" ht="12.75">
      <c r="B16" s="37"/>
      <c r="D16" s="66" t="s">
        <v>16</v>
      </c>
      <c r="E16" s="38"/>
      <c r="F16" s="39"/>
      <c r="G16" s="134"/>
      <c r="H16" s="142"/>
      <c r="I16" s="143"/>
      <c r="J16" s="142"/>
      <c r="K16" s="142"/>
      <c r="L16" s="143"/>
      <c r="M16" s="148"/>
      <c r="N16" s="140"/>
      <c r="O16" s="140"/>
      <c r="P16" s="143"/>
      <c r="Q16" s="166"/>
      <c r="R16" s="166"/>
      <c r="S16" s="143"/>
      <c r="T16" s="163"/>
    </row>
    <row r="17" spans="2:20" s="4" customFormat="1" ht="12">
      <c r="B17" s="37"/>
      <c r="C17" s="3"/>
      <c r="E17" s="38" t="s">
        <v>12</v>
      </c>
      <c r="F17" s="39"/>
      <c r="G17" s="145">
        <v>15481</v>
      </c>
      <c r="H17" s="146">
        <v>16224</v>
      </c>
      <c r="I17" s="147">
        <v>-4.579635108481261</v>
      </c>
      <c r="J17" s="146">
        <v>31276</v>
      </c>
      <c r="K17" s="146">
        <v>32169</v>
      </c>
      <c r="L17" s="147">
        <v>-2.7759644378128057</v>
      </c>
      <c r="M17" s="148"/>
      <c r="N17" s="149">
        <v>545786217</v>
      </c>
      <c r="O17" s="149">
        <v>563131167</v>
      </c>
      <c r="P17" s="147">
        <v>-3.080090575061356</v>
      </c>
      <c r="Q17" s="150">
        <v>1111827727</v>
      </c>
      <c r="R17" s="150">
        <v>1127218651</v>
      </c>
      <c r="S17" s="147">
        <v>-1.3653894021666613</v>
      </c>
      <c r="T17" s="151"/>
    </row>
    <row r="18" spans="2:20" ht="12">
      <c r="B18" s="37"/>
      <c r="C18" s="3"/>
      <c r="E18" s="38" t="s">
        <v>13</v>
      </c>
      <c r="F18" s="39"/>
      <c r="G18" s="145">
        <v>2040</v>
      </c>
      <c r="H18" s="146">
        <v>2919</v>
      </c>
      <c r="I18" s="147">
        <v>-30.113052415210685</v>
      </c>
      <c r="J18" s="146">
        <v>4196</v>
      </c>
      <c r="K18" s="146">
        <v>6041</v>
      </c>
      <c r="L18" s="147">
        <v>-30.541301109087904</v>
      </c>
      <c r="M18" s="148"/>
      <c r="N18" s="149">
        <v>51304798</v>
      </c>
      <c r="O18" s="149">
        <v>60128133</v>
      </c>
      <c r="P18" s="147">
        <v>-14.674220801101544</v>
      </c>
      <c r="Q18" s="150">
        <v>106842566</v>
      </c>
      <c r="R18" s="150">
        <v>122106764</v>
      </c>
      <c r="S18" s="147">
        <v>-12.500698159522106</v>
      </c>
      <c r="T18" s="151"/>
    </row>
    <row r="19" spans="2:20" ht="12.75">
      <c r="B19" s="37"/>
      <c r="C19" s="3"/>
      <c r="D19"/>
      <c r="E19" s="45" t="s">
        <v>5</v>
      </c>
      <c r="F19" s="68"/>
      <c r="G19" s="152">
        <v>17521</v>
      </c>
      <c r="H19" s="153">
        <v>19143</v>
      </c>
      <c r="I19" s="154">
        <v>-8.473071096484352</v>
      </c>
      <c r="J19" s="153">
        <v>35472</v>
      </c>
      <c r="K19" s="153">
        <v>38210</v>
      </c>
      <c r="L19" s="154">
        <v>-7.165663438890347</v>
      </c>
      <c r="M19" s="155"/>
      <c r="N19" s="156">
        <v>597091015</v>
      </c>
      <c r="O19" s="156">
        <v>623259300</v>
      </c>
      <c r="P19" s="154">
        <v>-4.198619258469149</v>
      </c>
      <c r="Q19" s="157">
        <v>1218670293</v>
      </c>
      <c r="R19" s="157">
        <v>1249325415</v>
      </c>
      <c r="S19" s="154">
        <v>-2.4537339616996445</v>
      </c>
      <c r="T19" s="158"/>
    </row>
    <row r="20" spans="2:20" ht="9.75" customHeight="1">
      <c r="B20" s="69"/>
      <c r="C20" s="103"/>
      <c r="D20" s="167"/>
      <c r="E20" s="70"/>
      <c r="F20" s="168"/>
      <c r="G20" s="169"/>
      <c r="H20" s="170"/>
      <c r="I20" s="171"/>
      <c r="J20" s="167"/>
      <c r="K20" s="167"/>
      <c r="L20" s="171"/>
      <c r="M20" s="148"/>
      <c r="N20" s="172"/>
      <c r="O20" s="172"/>
      <c r="P20" s="171"/>
      <c r="Q20" s="173"/>
      <c r="R20" s="173"/>
      <c r="S20" s="171"/>
      <c r="T20" s="158"/>
    </row>
    <row r="21" spans="2:20" ht="10.5" customHeight="1">
      <c r="B21" s="37"/>
      <c r="C21" s="66"/>
      <c r="D21"/>
      <c r="E21" s="45"/>
      <c r="F21" s="68"/>
      <c r="G21" s="174"/>
      <c r="H21" s="175"/>
      <c r="I21" s="143"/>
      <c r="J21" s="92"/>
      <c r="K21" s="92"/>
      <c r="L21" s="143"/>
      <c r="M21" s="148"/>
      <c r="N21" s="176"/>
      <c r="O21" s="176"/>
      <c r="P21" s="143"/>
      <c r="Q21" s="177"/>
      <c r="R21" s="177"/>
      <c r="S21" s="143"/>
      <c r="T21" s="158"/>
    </row>
    <row r="22" spans="2:20" ht="12.75">
      <c r="B22" s="37"/>
      <c r="D22" s="178" t="s">
        <v>26</v>
      </c>
      <c r="E22" s="45"/>
      <c r="F22" s="68"/>
      <c r="G22" s="174"/>
      <c r="H22" s="175"/>
      <c r="I22" s="143"/>
      <c r="J22" s="92"/>
      <c r="K22" s="92"/>
      <c r="L22" s="143"/>
      <c r="M22" s="148"/>
      <c r="N22" s="176"/>
      <c r="O22" s="176"/>
      <c r="P22" s="143"/>
      <c r="Q22" s="177"/>
      <c r="R22" s="177"/>
      <c r="S22" s="143"/>
      <c r="T22" s="158"/>
    </row>
    <row r="23" spans="2:20" ht="7.5" customHeight="1">
      <c r="B23" s="37"/>
      <c r="C23" s="178"/>
      <c r="D23" s="45"/>
      <c r="E23" s="45"/>
      <c r="F23" s="68"/>
      <c r="G23" s="174"/>
      <c r="H23" s="175"/>
      <c r="I23" s="143"/>
      <c r="J23" s="92"/>
      <c r="K23" s="92"/>
      <c r="L23" s="143"/>
      <c r="M23" s="148"/>
      <c r="N23" s="176"/>
      <c r="O23" s="176"/>
      <c r="P23" s="143"/>
      <c r="Q23" s="177"/>
      <c r="R23" s="177"/>
      <c r="S23" s="143"/>
      <c r="T23" s="158"/>
    </row>
    <row r="24" spans="2:20" ht="12.75">
      <c r="B24" s="37"/>
      <c r="C24" s="3"/>
      <c r="D24"/>
      <c r="E24" s="38" t="s">
        <v>27</v>
      </c>
      <c r="F24" s="68"/>
      <c r="G24" s="145">
        <v>17265</v>
      </c>
      <c r="H24" s="146">
        <v>18782</v>
      </c>
      <c r="I24" s="147">
        <v>-8.076882121179851</v>
      </c>
      <c r="J24" s="146">
        <v>34938</v>
      </c>
      <c r="K24" s="146">
        <v>37486</v>
      </c>
      <c r="L24" s="147">
        <v>-6.797204289601455</v>
      </c>
      <c r="M24" s="148"/>
      <c r="N24" s="149">
        <v>578797852</v>
      </c>
      <c r="O24" s="149">
        <v>594552220</v>
      </c>
      <c r="P24" s="147">
        <v>-2.6497870952361446</v>
      </c>
      <c r="Q24" s="150">
        <v>1178257874</v>
      </c>
      <c r="R24" s="150">
        <v>1193756716</v>
      </c>
      <c r="S24" s="147">
        <v>-1.298325009800405</v>
      </c>
      <c r="T24" s="158"/>
    </row>
    <row r="25" spans="2:20" ht="12.75">
      <c r="B25" s="37"/>
      <c r="C25" s="3"/>
      <c r="D25"/>
      <c r="E25" s="38" t="s">
        <v>28</v>
      </c>
      <c r="F25" s="68"/>
      <c r="G25" s="145">
        <v>256</v>
      </c>
      <c r="H25" s="146">
        <v>361</v>
      </c>
      <c r="I25" s="147">
        <v>-29.085872576177284</v>
      </c>
      <c r="J25" s="146">
        <v>534</v>
      </c>
      <c r="K25" s="146">
        <v>724</v>
      </c>
      <c r="L25" s="147">
        <v>-26.243093922651937</v>
      </c>
      <c r="M25" s="148"/>
      <c r="N25" s="149">
        <v>18293163</v>
      </c>
      <c r="O25" s="149">
        <v>28707080</v>
      </c>
      <c r="P25" s="147">
        <v>-36.27647604702394</v>
      </c>
      <c r="Q25" s="150">
        <v>40412419</v>
      </c>
      <c r="R25" s="150">
        <v>55568699</v>
      </c>
      <c r="S25" s="147">
        <v>-27.274851261138934</v>
      </c>
      <c r="T25" s="158"/>
    </row>
    <row r="26" spans="2:20" ht="12">
      <c r="B26" s="69"/>
      <c r="C26" s="103"/>
      <c r="D26" s="179"/>
      <c r="E26" s="179"/>
      <c r="F26" s="71"/>
      <c r="G26" s="180"/>
      <c r="H26" s="181"/>
      <c r="I26" s="171"/>
      <c r="J26" s="182"/>
      <c r="K26" s="182"/>
      <c r="L26" s="183"/>
      <c r="M26" s="184"/>
      <c r="N26" s="185"/>
      <c r="O26" s="185"/>
      <c r="P26" s="183"/>
      <c r="Q26" s="186"/>
      <c r="R26" s="186"/>
      <c r="S26" s="183"/>
      <c r="T26" s="141"/>
    </row>
    <row r="27" spans="4:20" ht="12">
      <c r="D27" s="38"/>
      <c r="E27" s="38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ht="12">
      <c r="B28" s="75" t="s">
        <v>17</v>
      </c>
    </row>
    <row r="29" spans="7:13" ht="12">
      <c r="G29" s="46"/>
      <c r="J29" s="187"/>
      <c r="K29" s="187"/>
      <c r="L29" s="46"/>
      <c r="M29" s="46"/>
    </row>
    <row r="30" spans="10:18" ht="12">
      <c r="J30" s="187"/>
      <c r="K30" s="187"/>
      <c r="N30" s="188"/>
      <c r="O30" s="188"/>
      <c r="R30" s="189"/>
    </row>
    <row r="32" ht="12">
      <c r="Q32" s="76"/>
    </row>
  </sheetData>
  <sheetProtection/>
  <printOptions/>
  <pageMargins left="0.6299212598425197" right="0.2755905511811024" top="0.3937007874015748" bottom="0.5118110236220472" header="0.31496062992125984" footer="0.1968503937007874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U16"/>
  <sheetViews>
    <sheetView showGridLines="0" zoomScalePageLayoutView="0" workbookViewId="0" topLeftCell="A1">
      <selection activeCell="J36" sqref="J36"/>
    </sheetView>
  </sheetViews>
  <sheetFormatPr defaultColWidth="9.140625" defaultRowHeight="12.75"/>
  <cols>
    <col min="1" max="1" width="2.421875" style="4" customWidth="1"/>
    <col min="2" max="4" width="2.00390625" style="4" customWidth="1"/>
    <col min="5" max="5" width="8.57421875" style="4" customWidth="1"/>
    <col min="6" max="6" width="5.57421875" style="4" customWidth="1"/>
    <col min="7" max="8" width="9.8515625" style="4" customWidth="1"/>
    <col min="9" max="9" width="7.421875" style="4" customWidth="1"/>
    <col min="10" max="11" width="9.8515625" style="4" customWidth="1"/>
    <col min="12" max="12" width="7.421875" style="4" customWidth="1"/>
    <col min="13" max="13" width="1.1484375" style="4" customWidth="1"/>
    <col min="14" max="15" width="9.8515625" style="4" customWidth="1"/>
    <col min="16" max="16" width="7.421875" style="4" customWidth="1"/>
    <col min="17" max="18" width="9.8515625" style="4" customWidth="1"/>
    <col min="19" max="19" width="7.140625" style="4" customWidth="1"/>
    <col min="20" max="21" width="2.28125" style="4" customWidth="1"/>
    <col min="22" max="22" width="8.140625" style="4" customWidth="1"/>
    <col min="23" max="16384" width="9.140625" style="4" customWidth="1"/>
  </cols>
  <sheetData>
    <row r="1" spans="2:20" s="4" customFormat="1" ht="33.75" customHeight="1">
      <c r="B1" s="190"/>
      <c r="C1" s="190"/>
      <c r="D1" s="190"/>
      <c r="E1" s="2" t="s">
        <v>29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</row>
    <row r="2" spans="2:20" ht="18" customHeight="1">
      <c r="B2" s="107"/>
      <c r="C2" s="108"/>
      <c r="D2" s="108"/>
      <c r="E2" s="108"/>
      <c r="F2" s="109"/>
      <c r="G2" s="110" t="s">
        <v>20</v>
      </c>
      <c r="H2" s="111"/>
      <c r="I2" s="6"/>
      <c r="J2" s="111"/>
      <c r="K2" s="6"/>
      <c r="L2" s="7"/>
      <c r="M2" s="192"/>
      <c r="N2" s="110" t="s">
        <v>30</v>
      </c>
      <c r="O2" s="111"/>
      <c r="P2" s="111"/>
      <c r="Q2" s="111"/>
      <c r="R2" s="111"/>
      <c r="S2" s="7"/>
      <c r="T2" s="116"/>
    </row>
    <row r="3" spans="2:20" ht="18" customHeight="1">
      <c r="B3" s="117" t="s">
        <v>31</v>
      </c>
      <c r="C3" s="193"/>
      <c r="D3" s="193"/>
      <c r="E3" s="193"/>
      <c r="F3" s="194"/>
      <c r="G3" s="195" t="s">
        <v>36</v>
      </c>
      <c r="H3" s="20"/>
      <c r="I3" s="21"/>
      <c r="J3" s="123" t="s">
        <v>23</v>
      </c>
      <c r="K3" s="20"/>
      <c r="L3" s="21"/>
      <c r="M3" s="196"/>
      <c r="N3" s="195" t="s">
        <v>36</v>
      </c>
      <c r="O3" s="197"/>
      <c r="P3" s="21"/>
      <c r="Q3" s="123" t="s">
        <v>23</v>
      </c>
      <c r="R3" s="20"/>
      <c r="S3" s="21"/>
      <c r="T3" s="116"/>
    </row>
    <row r="4" spans="2:21" ht="18" customHeight="1">
      <c r="B4" s="126"/>
      <c r="C4" s="127"/>
      <c r="D4" s="127"/>
      <c r="E4" s="127"/>
      <c r="F4" s="128"/>
      <c r="G4" s="198">
        <v>2013</v>
      </c>
      <c r="H4" s="199">
        <v>2012</v>
      </c>
      <c r="I4" s="200" t="s">
        <v>24</v>
      </c>
      <c r="J4" s="198">
        <v>2013</v>
      </c>
      <c r="K4" s="199">
        <v>2012</v>
      </c>
      <c r="L4" s="200" t="s">
        <v>24</v>
      </c>
      <c r="M4" s="201"/>
      <c r="N4" s="198">
        <v>2013</v>
      </c>
      <c r="O4" s="199">
        <v>2012</v>
      </c>
      <c r="P4" s="201" t="s">
        <v>24</v>
      </c>
      <c r="Q4" s="198">
        <v>2013</v>
      </c>
      <c r="R4" s="199">
        <v>2012</v>
      </c>
      <c r="S4" s="200" t="s">
        <v>24</v>
      </c>
      <c r="T4" s="132"/>
      <c r="U4" s="133"/>
    </row>
    <row r="5" spans="2:20" ht="12">
      <c r="B5" s="37"/>
      <c r="C5" s="3"/>
      <c r="D5" s="38"/>
      <c r="E5" s="38"/>
      <c r="F5" s="39"/>
      <c r="G5" s="134"/>
      <c r="H5" s="135"/>
      <c r="I5" s="136"/>
      <c r="J5" s="137"/>
      <c r="K5" s="137"/>
      <c r="L5" s="138"/>
      <c r="M5" s="202"/>
      <c r="N5" s="140"/>
      <c r="O5" s="140"/>
      <c r="P5" s="138"/>
      <c r="Q5" s="140"/>
      <c r="R5" s="140"/>
      <c r="S5" s="138"/>
      <c r="T5" s="141"/>
    </row>
    <row r="6" spans="2:20" ht="12.75">
      <c r="B6" s="37"/>
      <c r="C6" s="3"/>
      <c r="D6" s="45" t="s">
        <v>12</v>
      </c>
      <c r="E6"/>
      <c r="F6" s="3"/>
      <c r="G6" s="134">
        <v>154</v>
      </c>
      <c r="H6" s="142">
        <v>165</v>
      </c>
      <c r="I6" s="143">
        <v>-6.666666666666665</v>
      </c>
      <c r="J6" s="142">
        <v>290</v>
      </c>
      <c r="K6" s="142">
        <v>327</v>
      </c>
      <c r="L6" s="143">
        <v>-11.314984709480125</v>
      </c>
      <c r="M6" s="203"/>
      <c r="N6" s="134">
        <v>631</v>
      </c>
      <c r="O6" s="142">
        <v>684</v>
      </c>
      <c r="P6" s="143">
        <v>-7.748538011695905</v>
      </c>
      <c r="Q6" s="134">
        <v>1174</v>
      </c>
      <c r="R6" s="142">
        <v>1198</v>
      </c>
      <c r="S6" s="143">
        <v>-2.003338898163609</v>
      </c>
      <c r="T6" s="151"/>
    </row>
    <row r="7" spans="2:20" ht="12.75">
      <c r="B7" s="37"/>
      <c r="C7" s="3"/>
      <c r="D7" s="45"/>
      <c r="E7"/>
      <c r="F7" s="39"/>
      <c r="G7" s="134"/>
      <c r="H7" s="142"/>
      <c r="I7" s="143"/>
      <c r="J7" s="142"/>
      <c r="K7" s="142"/>
      <c r="L7" s="143"/>
      <c r="M7" s="203"/>
      <c r="N7" s="134"/>
      <c r="O7" s="142"/>
      <c r="P7" s="143"/>
      <c r="Q7" s="134"/>
      <c r="R7" s="142"/>
      <c r="S7" s="143"/>
      <c r="T7" s="151"/>
    </row>
    <row r="8" spans="2:20" ht="12.75">
      <c r="B8" s="37"/>
      <c r="C8" s="3"/>
      <c r="D8" s="45" t="s">
        <v>13</v>
      </c>
      <c r="E8"/>
      <c r="F8" s="39"/>
      <c r="G8" s="134">
        <v>270</v>
      </c>
      <c r="H8" s="142">
        <v>311</v>
      </c>
      <c r="I8" s="143">
        <v>-13.183279742765276</v>
      </c>
      <c r="J8" s="142">
        <v>532</v>
      </c>
      <c r="K8" s="142">
        <v>685</v>
      </c>
      <c r="L8" s="143">
        <v>-22.33576642335766</v>
      </c>
      <c r="M8" s="203"/>
      <c r="N8" s="134">
        <v>674</v>
      </c>
      <c r="O8" s="142">
        <v>744</v>
      </c>
      <c r="P8" s="143">
        <v>-9.408602150537638</v>
      </c>
      <c r="Q8" s="134">
        <v>1064</v>
      </c>
      <c r="R8" s="142">
        <v>1490</v>
      </c>
      <c r="S8" s="143">
        <v>-28.590604026845632</v>
      </c>
      <c r="T8" s="151"/>
    </row>
    <row r="9" spans="2:20" ht="12.75">
      <c r="B9" s="37"/>
      <c r="C9" s="3"/>
      <c r="D9" s="45"/>
      <c r="E9"/>
      <c r="F9" s="39"/>
      <c r="G9" s="134"/>
      <c r="H9" s="142"/>
      <c r="I9" s="143"/>
      <c r="J9" s="142"/>
      <c r="K9" s="142"/>
      <c r="L9" s="143"/>
      <c r="M9" s="203"/>
      <c r="N9" s="134"/>
      <c r="O9" s="142"/>
      <c r="P9" s="143"/>
      <c r="Q9" s="134"/>
      <c r="R9" s="142"/>
      <c r="S9" s="143"/>
      <c r="T9" s="151"/>
    </row>
    <row r="10" spans="2:20" ht="12.75">
      <c r="B10" s="37"/>
      <c r="C10" s="3"/>
      <c r="D10" s="45" t="s">
        <v>32</v>
      </c>
      <c r="E10"/>
      <c r="F10" s="39"/>
      <c r="G10" s="134">
        <v>4280</v>
      </c>
      <c r="H10" s="142">
        <v>2864</v>
      </c>
      <c r="I10" s="143">
        <v>49.4413407821229</v>
      </c>
      <c r="J10" s="142">
        <v>7653</v>
      </c>
      <c r="K10" s="142">
        <v>6531</v>
      </c>
      <c r="L10" s="143">
        <v>17.17960496095545</v>
      </c>
      <c r="M10" s="203"/>
      <c r="N10" s="134">
        <v>243</v>
      </c>
      <c r="O10" s="142">
        <v>262</v>
      </c>
      <c r="P10" s="143">
        <v>-7.25190839694656</v>
      </c>
      <c r="Q10" s="134">
        <v>515</v>
      </c>
      <c r="R10" s="142">
        <v>648</v>
      </c>
      <c r="S10" s="143">
        <v>-20.524691358024693</v>
      </c>
      <c r="T10" s="158"/>
    </row>
    <row r="11" spans="2:20" ht="12.75">
      <c r="B11" s="37"/>
      <c r="C11" s="3"/>
      <c r="D11" s="38"/>
      <c r="E11" s="38"/>
      <c r="F11" s="39"/>
      <c r="G11" s="159"/>
      <c r="H11" s="160"/>
      <c r="I11" s="143"/>
      <c r="J11" s="160"/>
      <c r="K11" s="160"/>
      <c r="L11" s="143"/>
      <c r="M11" s="203"/>
      <c r="N11" s="159"/>
      <c r="O11" s="160"/>
      <c r="P11" s="143"/>
      <c r="Q11" s="159"/>
      <c r="R11" s="160"/>
      <c r="S11" s="143"/>
      <c r="T11" s="163"/>
    </row>
    <row r="12" spans="2:20" ht="12.75">
      <c r="B12" s="37"/>
      <c r="D12" s="66" t="s">
        <v>33</v>
      </c>
      <c r="E12" s="38"/>
      <c r="F12" s="39"/>
      <c r="G12" s="174">
        <v>4704</v>
      </c>
      <c r="H12" s="175">
        <v>3340</v>
      </c>
      <c r="I12" s="204">
        <v>40.838323353293404</v>
      </c>
      <c r="J12" s="174">
        <v>8475</v>
      </c>
      <c r="K12" s="175">
        <v>7543</v>
      </c>
      <c r="L12" s="204">
        <v>12.355826594193298</v>
      </c>
      <c r="M12" s="203"/>
      <c r="N12" s="174">
        <v>1548</v>
      </c>
      <c r="O12" s="175">
        <v>1690</v>
      </c>
      <c r="P12" s="204">
        <v>-8.40236686390533</v>
      </c>
      <c r="Q12" s="174">
        <v>2753</v>
      </c>
      <c r="R12" s="175">
        <v>3336</v>
      </c>
      <c r="S12" s="204">
        <v>-17.47601918465228</v>
      </c>
      <c r="T12" s="163"/>
    </row>
    <row r="13" spans="2:20" ht="12.75">
      <c r="B13" s="69"/>
      <c r="C13" s="103"/>
      <c r="D13" s="167"/>
      <c r="E13" s="70"/>
      <c r="F13" s="168"/>
      <c r="G13" s="169"/>
      <c r="H13" s="170"/>
      <c r="I13" s="171"/>
      <c r="J13" s="167"/>
      <c r="K13" s="167"/>
      <c r="L13" s="171"/>
      <c r="M13" s="205"/>
      <c r="N13" s="172"/>
      <c r="O13" s="172"/>
      <c r="P13" s="171"/>
      <c r="Q13" s="173"/>
      <c r="R13" s="173"/>
      <c r="S13" s="171"/>
      <c r="T13" s="158"/>
    </row>
    <row r="14" spans="4:20" ht="12">
      <c r="D14" s="38"/>
      <c r="E14" s="38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ht="12">
      <c r="B15" s="75" t="s">
        <v>17</v>
      </c>
    </row>
    <row r="16" spans="7:13" ht="12">
      <c r="G16" s="46"/>
      <c r="L16" s="46"/>
      <c r="M16" s="46"/>
    </row>
  </sheetData>
  <sheetProtection/>
  <printOptions/>
  <pageMargins left="0.6299212598425197" right="0.2755905511811024" top="0.3937007874015748" bottom="0.5118110236220472" header="0.31496062992125984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Lufthavne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2013-03-06T15:01:39Z</dcterms:created>
  <dcterms:modified xsi:type="dcterms:W3CDTF">2013-03-06T15:04:12Z</dcterms:modified>
  <cp:category/>
  <cp:version/>
  <cp:contentType/>
  <cp:contentStatus/>
</cp:coreProperties>
</file>